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autoCompressPictures="0"/>
  <bookViews>
    <workbookView xWindow="0" yWindow="0" windowWidth="20496" windowHeight="7752" activeTab="3"/>
  </bookViews>
  <sheets>
    <sheet name="F PER-001" sheetId="11" r:id="rId1"/>
    <sheet name="HOJA RESUMEN" sheetId="12" r:id="rId2"/>
    <sheet name="Instructivo de dilig." sheetId="7" r:id="rId3"/>
    <sheet name="Preevaluación" sheetId="5" r:id="rId4"/>
    <sheet name="Tabla CIIU" sheetId="13" r:id="rId5"/>
  </sheets>
  <definedNames>
    <definedName name="_xlnm.Print_Area" localSheetId="0">'F PER-001'!$B$1:$AR$321</definedName>
    <definedName name="_xlnm.Print_Titles" localSheetId="0">'F PER-001'!$1:$6</definedName>
  </definedNames>
  <calcPr calcId="124519"/>
</workbook>
</file>

<file path=xl/calcChain.xml><?xml version="1.0" encoding="utf-8"?>
<calcChain xmlns="http://schemas.openxmlformats.org/spreadsheetml/2006/main">
  <c r="D218" i="11"/>
  <c r="D211"/>
  <c r="D204"/>
  <c r="D197"/>
  <c r="D265" s="1"/>
  <c r="D298" s="1"/>
  <c r="BA325"/>
  <c r="O296" s="1"/>
  <c r="BA326"/>
  <c r="S192"/>
  <c r="S191"/>
  <c r="S193"/>
  <c r="S194"/>
  <c r="S195"/>
  <c r="S196"/>
  <c r="S198"/>
  <c r="S199"/>
  <c r="S200"/>
  <c r="S201"/>
  <c r="S202"/>
  <c r="S203"/>
  <c r="S197"/>
  <c r="M265"/>
  <c r="Q265"/>
  <c r="Y265"/>
  <c r="S205"/>
  <c r="S206"/>
  <c r="S207"/>
  <c r="S208"/>
  <c r="S209"/>
  <c r="S210"/>
  <c r="S212"/>
  <c r="S211" s="1"/>
  <c r="M267" s="1"/>
  <c r="Q267" s="1"/>
  <c r="S213"/>
  <c r="S214"/>
  <c r="S215"/>
  <c r="S216"/>
  <c r="S217"/>
  <c r="S219"/>
  <c r="S220"/>
  <c r="S221"/>
  <c r="S222"/>
  <c r="S223"/>
  <c r="S224"/>
  <c r="S218"/>
  <c r="M268"/>
  <c r="Q268"/>
  <c r="Y268"/>
  <c r="S226"/>
  <c r="S227"/>
  <c r="S228"/>
  <c r="S229"/>
  <c r="S230"/>
  <c r="S231"/>
  <c r="S225"/>
  <c r="M269"/>
  <c r="Q269"/>
  <c r="Y269"/>
  <c r="S233"/>
  <c r="S234"/>
  <c r="S235"/>
  <c r="S236"/>
  <c r="S237"/>
  <c r="S238"/>
  <c r="S232"/>
  <c r="M270"/>
  <c r="Q270"/>
  <c r="Y270"/>
  <c r="S240"/>
  <c r="S241"/>
  <c r="S242"/>
  <c r="S243"/>
  <c r="S244"/>
  <c r="S245"/>
  <c r="S239"/>
  <c r="M271"/>
  <c r="Q271"/>
  <c r="Y271"/>
  <c r="S247"/>
  <c r="S248"/>
  <c r="S249"/>
  <c r="S250"/>
  <c r="S251"/>
  <c r="S252"/>
  <c r="S246"/>
  <c r="M272"/>
  <c r="Q272"/>
  <c r="Y272"/>
  <c r="S184"/>
  <c r="S185"/>
  <c r="S186"/>
  <c r="S187"/>
  <c r="S188"/>
  <c r="S189"/>
  <c r="U265"/>
  <c r="U268"/>
  <c r="U269"/>
  <c r="U270"/>
  <c r="U271"/>
  <c r="U272"/>
  <c r="D6" i="12"/>
  <c r="D5"/>
  <c r="D8"/>
  <c r="D4"/>
  <c r="D7"/>
  <c r="AF273" i="11"/>
  <c r="AF276"/>
  <c r="AJ273"/>
  <c r="AJ276"/>
  <c r="AB273"/>
  <c r="D11" i="12"/>
  <c r="D12"/>
  <c r="D13"/>
  <c r="D14"/>
  <c r="D15"/>
  <c r="AD61" i="11"/>
  <c r="D16" i="12" s="1"/>
  <c r="AD62" i="11"/>
  <c r="D17" i="12" s="1"/>
  <c r="AD60" i="11"/>
  <c r="D18" i="12" s="1"/>
  <c r="AD66" i="11"/>
  <c r="D19" i="12" s="1"/>
  <c r="W61" i="11"/>
  <c r="AK61" s="1"/>
  <c r="D20" i="12" s="1"/>
  <c r="W62" i="11"/>
  <c r="W59"/>
  <c r="AD59"/>
  <c r="W66"/>
  <c r="AD65"/>
  <c r="AB276"/>
  <c r="D26" i="12"/>
  <c r="D27"/>
  <c r="D28"/>
  <c r="AS335" i="11"/>
  <c r="AR335"/>
  <c r="AQ335"/>
  <c r="AP335"/>
  <c r="AO335"/>
  <c r="AN335"/>
  <c r="AM335"/>
  <c r="AL335"/>
  <c r="AK335"/>
  <c r="AJ335"/>
  <c r="AI335"/>
  <c r="AH335"/>
  <c r="AG335"/>
  <c r="AF335"/>
  <c r="AE335"/>
  <c r="AD335"/>
  <c r="AC335"/>
  <c r="AB335"/>
  <c r="AA335"/>
  <c r="Z335"/>
  <c r="Y335"/>
  <c r="X335"/>
  <c r="W335"/>
  <c r="V335"/>
  <c r="U335"/>
  <c r="T335"/>
  <c r="T327"/>
  <c r="V327"/>
  <c r="X327"/>
  <c r="Z327"/>
  <c r="AB327"/>
  <c r="AD327"/>
  <c r="AF327"/>
  <c r="AH327"/>
  <c r="AJ327"/>
  <c r="AL327"/>
  <c r="AN327"/>
  <c r="AP327"/>
  <c r="AR327"/>
  <c r="U327"/>
  <c r="W327"/>
  <c r="Y327"/>
  <c r="AA327"/>
  <c r="AC327"/>
  <c r="AE327"/>
  <c r="AG327"/>
  <c r="AI327"/>
  <c r="AK327"/>
  <c r="AM327"/>
  <c r="AO327"/>
  <c r="AQ327"/>
  <c r="AU327"/>
  <c r="AA298"/>
  <c r="CB298"/>
  <c r="CB311"/>
  <c r="T329"/>
  <c r="T330"/>
  <c r="V330"/>
  <c r="X330"/>
  <c r="Z330"/>
  <c r="AB330"/>
  <c r="AD330"/>
  <c r="AF330"/>
  <c r="AH330"/>
  <c r="AJ330"/>
  <c r="AL330"/>
  <c r="AN330"/>
  <c r="AP330"/>
  <c r="AR330"/>
  <c r="U330"/>
  <c r="W330"/>
  <c r="Y330"/>
  <c r="AA330"/>
  <c r="AC330"/>
  <c r="AE330"/>
  <c r="AG330"/>
  <c r="AI330"/>
  <c r="AK330"/>
  <c r="AM330"/>
  <c r="AO330"/>
  <c r="AQ330"/>
  <c r="AU330"/>
  <c r="AA301"/>
  <c r="CB301"/>
  <c r="CB314"/>
  <c r="T331"/>
  <c r="V331"/>
  <c r="X331"/>
  <c r="Z331"/>
  <c r="AB331"/>
  <c r="AD331"/>
  <c r="AF331"/>
  <c r="AH331"/>
  <c r="AJ331"/>
  <c r="AL331"/>
  <c r="AN331"/>
  <c r="AP331"/>
  <c r="AR331"/>
  <c r="U331"/>
  <c r="W331"/>
  <c r="Y331"/>
  <c r="AA331"/>
  <c r="AC331"/>
  <c r="AE331"/>
  <c r="AG331"/>
  <c r="AI331"/>
  <c r="AK331"/>
  <c r="AM331"/>
  <c r="AO331"/>
  <c r="AQ331"/>
  <c r="AU331"/>
  <c r="AA302"/>
  <c r="CB302"/>
  <c r="CB315"/>
  <c r="T332"/>
  <c r="V332"/>
  <c r="X332"/>
  <c r="Z332"/>
  <c r="AB332"/>
  <c r="AD332"/>
  <c r="AF332"/>
  <c r="AH332"/>
  <c r="AJ332"/>
  <c r="AL332"/>
  <c r="AN332"/>
  <c r="AP332"/>
  <c r="AR332"/>
  <c r="U332"/>
  <c r="W332"/>
  <c r="Y332"/>
  <c r="AA332"/>
  <c r="AC332"/>
  <c r="AE332"/>
  <c r="AG332"/>
  <c r="AI332"/>
  <c r="AK332"/>
  <c r="AM332"/>
  <c r="AO332"/>
  <c r="AQ332"/>
  <c r="AU332"/>
  <c r="AA303"/>
  <c r="CB303"/>
  <c r="CB316"/>
  <c r="T333"/>
  <c r="V333"/>
  <c r="X333"/>
  <c r="Z333"/>
  <c r="AB333"/>
  <c r="AD333"/>
  <c r="AF333"/>
  <c r="AH333"/>
  <c r="AJ333"/>
  <c r="AL333"/>
  <c r="AN333"/>
  <c r="AP333"/>
  <c r="AR333"/>
  <c r="U333"/>
  <c r="W333"/>
  <c r="Y333"/>
  <c r="AA333"/>
  <c r="AC333"/>
  <c r="AE333"/>
  <c r="AG333"/>
  <c r="AI333"/>
  <c r="AK333"/>
  <c r="AM333"/>
  <c r="AO333"/>
  <c r="AQ333"/>
  <c r="AU333"/>
  <c r="AA304"/>
  <c r="CB304"/>
  <c r="CB317"/>
  <c r="T334"/>
  <c r="V334"/>
  <c r="X334"/>
  <c r="Z334"/>
  <c r="AB334"/>
  <c r="AD334"/>
  <c r="AF334"/>
  <c r="AH334"/>
  <c r="AJ334"/>
  <c r="AL334"/>
  <c r="AN334"/>
  <c r="AP334"/>
  <c r="AR334"/>
  <c r="U334"/>
  <c r="W334"/>
  <c r="Y334"/>
  <c r="AA334"/>
  <c r="AC334"/>
  <c r="AE334"/>
  <c r="AG334"/>
  <c r="AI334"/>
  <c r="AK334"/>
  <c r="AM334"/>
  <c r="AO334"/>
  <c r="AQ334"/>
  <c r="AU334"/>
  <c r="AA305"/>
  <c r="CB305"/>
  <c r="CB318"/>
  <c r="CA298"/>
  <c r="CA311"/>
  <c r="CA301"/>
  <c r="CA314"/>
  <c r="CA302"/>
  <c r="CA315"/>
  <c r="CA303"/>
  <c r="CA316"/>
  <c r="CA304"/>
  <c r="CA317"/>
  <c r="CA305"/>
  <c r="CA318"/>
  <c r="BZ298"/>
  <c r="BZ311"/>
  <c r="BZ301"/>
  <c r="BZ314"/>
  <c r="BZ302"/>
  <c r="BZ315"/>
  <c r="BZ303"/>
  <c r="BZ316"/>
  <c r="BZ304"/>
  <c r="BZ317"/>
  <c r="BZ305"/>
  <c r="BZ318"/>
  <c r="BY298"/>
  <c r="BY311"/>
  <c r="BY301"/>
  <c r="BY314"/>
  <c r="BY302"/>
  <c r="BY315"/>
  <c r="BY303"/>
  <c r="BY316"/>
  <c r="BY304"/>
  <c r="BY317"/>
  <c r="BY305"/>
  <c r="BY318"/>
  <c r="BX298"/>
  <c r="BX311"/>
  <c r="BX301"/>
  <c r="BX314"/>
  <c r="BX302"/>
  <c r="BX315"/>
  <c r="BX303"/>
  <c r="BX316"/>
  <c r="BX304"/>
  <c r="BX317"/>
  <c r="BX305"/>
  <c r="BX318"/>
  <c r="BW298"/>
  <c r="BW311"/>
  <c r="BW301"/>
  <c r="BW314"/>
  <c r="BW302"/>
  <c r="BW315"/>
  <c r="BW303"/>
  <c r="BW316"/>
  <c r="BW304"/>
  <c r="BW317"/>
  <c r="BW305"/>
  <c r="BW318"/>
  <c r="BV298"/>
  <c r="BV311"/>
  <c r="BV301"/>
  <c r="BV314"/>
  <c r="BV302"/>
  <c r="BV315"/>
  <c r="BV303"/>
  <c r="BV316"/>
  <c r="BV304"/>
  <c r="BV317"/>
  <c r="BV305"/>
  <c r="BV318"/>
  <c r="BU298"/>
  <c r="BU311"/>
  <c r="BU301"/>
  <c r="BU314"/>
  <c r="BU302"/>
  <c r="BU315"/>
  <c r="BU303"/>
  <c r="BU316"/>
  <c r="BU304"/>
  <c r="BU317"/>
  <c r="BU305"/>
  <c r="BU318"/>
  <c r="BT298"/>
  <c r="BT311"/>
  <c r="BT301"/>
  <c r="BT314"/>
  <c r="BT302"/>
  <c r="BT315"/>
  <c r="BT303"/>
  <c r="BT316"/>
  <c r="BT304"/>
  <c r="BT317"/>
  <c r="BT305"/>
  <c r="BT318"/>
  <c r="BS298"/>
  <c r="BS311"/>
  <c r="BS301"/>
  <c r="BS314"/>
  <c r="BS302"/>
  <c r="BS315"/>
  <c r="BS303"/>
  <c r="BS316"/>
  <c r="BS304"/>
  <c r="BS317"/>
  <c r="BS305"/>
  <c r="BS318"/>
  <c r="BR298"/>
  <c r="BR311"/>
  <c r="AD300"/>
  <c r="BR301"/>
  <c r="BR314"/>
  <c r="BR302"/>
  <c r="BR315"/>
  <c r="BR303"/>
  <c r="BR316"/>
  <c r="BR304"/>
  <c r="BR317"/>
  <c r="BR305"/>
  <c r="BR318"/>
  <c r="BQ298"/>
  <c r="BQ311"/>
  <c r="BQ301"/>
  <c r="BQ314"/>
  <c r="BQ302"/>
  <c r="BQ315"/>
  <c r="BQ303"/>
  <c r="BQ316"/>
  <c r="BQ304"/>
  <c r="BQ317"/>
  <c r="BQ305"/>
  <c r="BQ318"/>
  <c r="AY334"/>
  <c r="BA334"/>
  <c r="AS334"/>
  <c r="DX298"/>
  <c r="DX301"/>
  <c r="DX302"/>
  <c r="DX303"/>
  <c r="DX304"/>
  <c r="DX305"/>
  <c r="DW298"/>
  <c r="DW301"/>
  <c r="DW302"/>
  <c r="DW303"/>
  <c r="DW304"/>
  <c r="DW305"/>
  <c r="DV298"/>
  <c r="DV301"/>
  <c r="DV302"/>
  <c r="DV303"/>
  <c r="DV304"/>
  <c r="DV305"/>
  <c r="DU298"/>
  <c r="DU301"/>
  <c r="DU302"/>
  <c r="DU303"/>
  <c r="DU304"/>
  <c r="DU305"/>
  <c r="DT298"/>
  <c r="DT301"/>
  <c r="DT302"/>
  <c r="DT303"/>
  <c r="DT304"/>
  <c r="DT305"/>
  <c r="DS298"/>
  <c r="DS301"/>
  <c r="DS302"/>
  <c r="DS303"/>
  <c r="DS304"/>
  <c r="DS305"/>
  <c r="DR298"/>
  <c r="DR301"/>
  <c r="DR302"/>
  <c r="DR303"/>
  <c r="DR304"/>
  <c r="DR305"/>
  <c r="ER298"/>
  <c r="FE298"/>
  <c r="FR298"/>
  <c r="ER301"/>
  <c r="FE301"/>
  <c r="FR301"/>
  <c r="ER302"/>
  <c r="FE302"/>
  <c r="FR302"/>
  <c r="ER303"/>
  <c r="FE303"/>
  <c r="FR303"/>
  <c r="ER304"/>
  <c r="FE304"/>
  <c r="FR304"/>
  <c r="ER305"/>
  <c r="FE305"/>
  <c r="FR305"/>
  <c r="DQ298"/>
  <c r="DQ301"/>
  <c r="DQ302"/>
  <c r="DQ303"/>
  <c r="DQ304"/>
  <c r="DQ305"/>
  <c r="DP298"/>
  <c r="DP301"/>
  <c r="DP302"/>
  <c r="DP303"/>
  <c r="DP304"/>
  <c r="DP305"/>
  <c r="EP298"/>
  <c r="FC298"/>
  <c r="FP298"/>
  <c r="EP301"/>
  <c r="FC301"/>
  <c r="FP301"/>
  <c r="EP302"/>
  <c r="FC302"/>
  <c r="FP302"/>
  <c r="EP303"/>
  <c r="FC303"/>
  <c r="FP303"/>
  <c r="EP304"/>
  <c r="FC304"/>
  <c r="FP304"/>
  <c r="EP305"/>
  <c r="FC305"/>
  <c r="FP305"/>
  <c r="DO298"/>
  <c r="DO301"/>
  <c r="DO302"/>
  <c r="DO303"/>
  <c r="DO304"/>
  <c r="DO305"/>
  <c r="EO298"/>
  <c r="FB298"/>
  <c r="FO298"/>
  <c r="EO301"/>
  <c r="FB301"/>
  <c r="FO301"/>
  <c r="EO302"/>
  <c r="FB302"/>
  <c r="FO302"/>
  <c r="EO303"/>
  <c r="FB303"/>
  <c r="FO303"/>
  <c r="EO304"/>
  <c r="FB304"/>
  <c r="FO304"/>
  <c r="EO305"/>
  <c r="FB305"/>
  <c r="FO305"/>
  <c r="DN298"/>
  <c r="DN301"/>
  <c r="DN302"/>
  <c r="DN303"/>
  <c r="DN304"/>
  <c r="DN305"/>
  <c r="EN298"/>
  <c r="FA298"/>
  <c r="FN298"/>
  <c r="EN301"/>
  <c r="FA301"/>
  <c r="FN301"/>
  <c r="EN302"/>
  <c r="FA302"/>
  <c r="FN302"/>
  <c r="EN303"/>
  <c r="FA303"/>
  <c r="FN303"/>
  <c r="EN304"/>
  <c r="FA304"/>
  <c r="FN304"/>
  <c r="EN305"/>
  <c r="FA305"/>
  <c r="FN305"/>
  <c r="DM298"/>
  <c r="DM301"/>
  <c r="DM302"/>
  <c r="DM303"/>
  <c r="DM304"/>
  <c r="DM305"/>
  <c r="EM298"/>
  <c r="EZ298"/>
  <c r="FM298"/>
  <c r="EM301"/>
  <c r="EZ301"/>
  <c r="FM301"/>
  <c r="EM302"/>
  <c r="EZ302"/>
  <c r="FM302"/>
  <c r="EM303"/>
  <c r="EZ303"/>
  <c r="FM303"/>
  <c r="EM304"/>
  <c r="EZ304"/>
  <c r="FM304"/>
  <c r="EM305"/>
  <c r="EZ305"/>
  <c r="FM305"/>
  <c r="AY333"/>
  <c r="BA333"/>
  <c r="AS333"/>
  <c r="EX298"/>
  <c r="FK298"/>
  <c r="FX298"/>
  <c r="EX301"/>
  <c r="FK301"/>
  <c r="FX301"/>
  <c r="EX302"/>
  <c r="FK302"/>
  <c r="FX302"/>
  <c r="EX303"/>
  <c r="FK303"/>
  <c r="FX303"/>
  <c r="EX304"/>
  <c r="FK304"/>
  <c r="FX304"/>
  <c r="EX305"/>
  <c r="FK305"/>
  <c r="FX305"/>
  <c r="EW298"/>
  <c r="FJ298"/>
  <c r="FW298"/>
  <c r="EW301"/>
  <c r="FJ301"/>
  <c r="FW301"/>
  <c r="EW302"/>
  <c r="FJ302"/>
  <c r="FW302"/>
  <c r="EW303"/>
  <c r="FJ303"/>
  <c r="FW303"/>
  <c r="EW304"/>
  <c r="FJ304"/>
  <c r="FW304"/>
  <c r="EW305"/>
  <c r="FJ305"/>
  <c r="FW305"/>
  <c r="EV298"/>
  <c r="FI298"/>
  <c r="FV298"/>
  <c r="EV301"/>
  <c r="FI301"/>
  <c r="FV301"/>
  <c r="EV302"/>
  <c r="FI302"/>
  <c r="FV302"/>
  <c r="EV303"/>
  <c r="FI303"/>
  <c r="FV303"/>
  <c r="EV304"/>
  <c r="FI304"/>
  <c r="FV304"/>
  <c r="EV305"/>
  <c r="FI305"/>
  <c r="FV305"/>
  <c r="EU298"/>
  <c r="FH298"/>
  <c r="FU298"/>
  <c r="EU301"/>
  <c r="FH301"/>
  <c r="FU301"/>
  <c r="EU302"/>
  <c r="FH302"/>
  <c r="FU302"/>
  <c r="EU303"/>
  <c r="FH303"/>
  <c r="FU303"/>
  <c r="EU304"/>
  <c r="FH304"/>
  <c r="FU304"/>
  <c r="EU305"/>
  <c r="FH305"/>
  <c r="FU305"/>
  <c r="ET298"/>
  <c r="FG298"/>
  <c r="FT298"/>
  <c r="ET301"/>
  <c r="FG301"/>
  <c r="FT301"/>
  <c r="ET302"/>
  <c r="FG302"/>
  <c r="FT302"/>
  <c r="ET303"/>
  <c r="FG303"/>
  <c r="FT303"/>
  <c r="ET304"/>
  <c r="FG304"/>
  <c r="FT304"/>
  <c r="ET305"/>
  <c r="FG305"/>
  <c r="FT305"/>
  <c r="ES298"/>
  <c r="FF298"/>
  <c r="FS298"/>
  <c r="ES301"/>
  <c r="FF301"/>
  <c r="FS301"/>
  <c r="ES302"/>
  <c r="FF302"/>
  <c r="FS302"/>
  <c r="ES303"/>
  <c r="FF303"/>
  <c r="FS303"/>
  <c r="ES304"/>
  <c r="FF304"/>
  <c r="FS304"/>
  <c r="ES305"/>
  <c r="FF305"/>
  <c r="FS305"/>
  <c r="EQ298"/>
  <c r="FD298"/>
  <c r="FQ298"/>
  <c r="EQ301"/>
  <c r="FD301"/>
  <c r="FQ301"/>
  <c r="EQ302"/>
  <c r="FD302"/>
  <c r="FQ302"/>
  <c r="EQ303"/>
  <c r="FD303"/>
  <c r="FQ303"/>
  <c r="EQ304"/>
  <c r="FD304"/>
  <c r="FQ304"/>
  <c r="EQ305"/>
  <c r="FD305"/>
  <c r="FQ305"/>
  <c r="AY332"/>
  <c r="BA332"/>
  <c r="AS332"/>
  <c r="AY331"/>
  <c r="BA331"/>
  <c r="AS331"/>
  <c r="AY330"/>
  <c r="BA330"/>
  <c r="AS330"/>
  <c r="DK298"/>
  <c r="DK311" s="1"/>
  <c r="DK301"/>
  <c r="DK314" s="1"/>
  <c r="DK302"/>
  <c r="DK315" s="1"/>
  <c r="DK303"/>
  <c r="DK316" s="1"/>
  <c r="DK304"/>
  <c r="DK317" s="1"/>
  <c r="DK305"/>
  <c r="DK318" s="1"/>
  <c r="DJ298"/>
  <c r="DJ311" s="1"/>
  <c r="DJ301"/>
  <c r="DJ314" s="1"/>
  <c r="DJ302"/>
  <c r="DJ315" s="1"/>
  <c r="DJ303"/>
  <c r="DJ316" s="1"/>
  <c r="DJ304"/>
  <c r="DJ317" s="1"/>
  <c r="DJ305"/>
  <c r="DJ318" s="1"/>
  <c r="DI298"/>
  <c r="DI311" s="1"/>
  <c r="DI301"/>
  <c r="DI314" s="1"/>
  <c r="DI302"/>
  <c r="DI315" s="1"/>
  <c r="DI303"/>
  <c r="DI316" s="1"/>
  <c r="DI304"/>
  <c r="DI317" s="1"/>
  <c r="DI305"/>
  <c r="DI318" s="1"/>
  <c r="DH298"/>
  <c r="DH311" s="1"/>
  <c r="DH301"/>
  <c r="DH314" s="1"/>
  <c r="DH302"/>
  <c r="DH315" s="1"/>
  <c r="DH303"/>
  <c r="DH316" s="1"/>
  <c r="DH304"/>
  <c r="DH317" s="1"/>
  <c r="DH305"/>
  <c r="DG298"/>
  <c r="DG311" s="1"/>
  <c r="DG301"/>
  <c r="DG314" s="1"/>
  <c r="DG302"/>
  <c r="DG315" s="1"/>
  <c r="DG303"/>
  <c r="DG316" s="1"/>
  <c r="DG304"/>
  <c r="DG317" s="1"/>
  <c r="DG305"/>
  <c r="DG318" s="1"/>
  <c r="DF298"/>
  <c r="DF311" s="1"/>
  <c r="DF301"/>
  <c r="DF314" s="1"/>
  <c r="DF302"/>
  <c r="DF315" s="1"/>
  <c r="DF303"/>
  <c r="DF316" s="1"/>
  <c r="DF304"/>
  <c r="DF317" s="1"/>
  <c r="DF305"/>
  <c r="DF318" s="1"/>
  <c r="DE298"/>
  <c r="DE311" s="1"/>
  <c r="DE301"/>
  <c r="DE314" s="1"/>
  <c r="DE302"/>
  <c r="DE315" s="1"/>
  <c r="DE303"/>
  <c r="DE316" s="1"/>
  <c r="DE304"/>
  <c r="DE317" s="1"/>
  <c r="DE305"/>
  <c r="DE318" s="1"/>
  <c r="DD298"/>
  <c r="DD311" s="1"/>
  <c r="DD301"/>
  <c r="DD314" s="1"/>
  <c r="DD302"/>
  <c r="DD315" s="1"/>
  <c r="DD303"/>
  <c r="DD316" s="1"/>
  <c r="DD304"/>
  <c r="DD317" s="1"/>
  <c r="DD305"/>
  <c r="DD318" s="1"/>
  <c r="DC298"/>
  <c r="DC311" s="1"/>
  <c r="DC301"/>
  <c r="DC314" s="1"/>
  <c r="DC302"/>
  <c r="DC315" s="1"/>
  <c r="DC303"/>
  <c r="DC316" s="1"/>
  <c r="DC304"/>
  <c r="DC317" s="1"/>
  <c r="DC305"/>
  <c r="DC318" s="1"/>
  <c r="DB298"/>
  <c r="DB311" s="1"/>
  <c r="DB301"/>
  <c r="DB314" s="1"/>
  <c r="DB302"/>
  <c r="DB315" s="1"/>
  <c r="DB303"/>
  <c r="DB316" s="1"/>
  <c r="DB304"/>
  <c r="DB317" s="1"/>
  <c r="DB305"/>
  <c r="DB318" s="1"/>
  <c r="DA298"/>
  <c r="DA311" s="1"/>
  <c r="BA328"/>
  <c r="BA329"/>
  <c r="DA301"/>
  <c r="DA314" s="1"/>
  <c r="DA302"/>
  <c r="DA315" s="1"/>
  <c r="DA303"/>
  <c r="DA316" s="1"/>
  <c r="DA304"/>
  <c r="DA317" s="1"/>
  <c r="DA305"/>
  <c r="DA318" s="1"/>
  <c r="CZ298"/>
  <c r="CZ311" s="1"/>
  <c r="CZ301"/>
  <c r="CZ314" s="1"/>
  <c r="CZ302"/>
  <c r="CZ315" s="1"/>
  <c r="CZ303"/>
  <c r="CZ316" s="1"/>
  <c r="CZ304"/>
  <c r="CZ317" s="1"/>
  <c r="CZ305"/>
  <c r="CZ318" s="1"/>
  <c r="AY329"/>
  <c r="AY328"/>
  <c r="AY327"/>
  <c r="BA327"/>
  <c r="AY326"/>
  <c r="AY325"/>
  <c r="FX323"/>
  <c r="FW323"/>
  <c r="FV323"/>
  <c r="FU323"/>
  <c r="FT323"/>
  <c r="FS323"/>
  <c r="FR323"/>
  <c r="FQ323"/>
  <c r="FP323"/>
  <c r="FO323"/>
  <c r="FN323"/>
  <c r="FM323"/>
  <c r="FM324"/>
  <c r="FN324"/>
  <c r="FO324"/>
  <c r="FP324"/>
  <c r="FQ324"/>
  <c r="FR324"/>
  <c r="FS324"/>
  <c r="FT324"/>
  <c r="FU324"/>
  <c r="FV324"/>
  <c r="FW324"/>
  <c r="FX324"/>
  <c r="FK323"/>
  <c r="FJ323"/>
  <c r="FI323"/>
  <c r="FH323"/>
  <c r="FG323"/>
  <c r="FF323"/>
  <c r="FE323"/>
  <c r="FD323"/>
  <c r="FC323"/>
  <c r="FB323"/>
  <c r="FA323"/>
  <c r="EZ323"/>
  <c r="EZ324"/>
  <c r="FA324"/>
  <c r="FB324"/>
  <c r="FC324"/>
  <c r="FD324"/>
  <c r="FE324"/>
  <c r="FF324"/>
  <c r="FG324"/>
  <c r="FH324"/>
  <c r="FI324"/>
  <c r="FJ324"/>
  <c r="FK324"/>
  <c r="EX323"/>
  <c r="EW323"/>
  <c r="EV323"/>
  <c r="EU323"/>
  <c r="ET323"/>
  <c r="ES323"/>
  <c r="ER323"/>
  <c r="EQ323"/>
  <c r="EP323"/>
  <c r="EO323"/>
  <c r="EN323"/>
  <c r="EM323"/>
  <c r="EM324"/>
  <c r="EN324"/>
  <c r="EO324"/>
  <c r="EP324"/>
  <c r="EQ324"/>
  <c r="ER324"/>
  <c r="ES324"/>
  <c r="ET324"/>
  <c r="EU324"/>
  <c r="EV324"/>
  <c r="EW324"/>
  <c r="EX324"/>
  <c r="EK323"/>
  <c r="EJ323"/>
  <c r="EI323"/>
  <c r="EH323"/>
  <c r="EG323"/>
  <c r="EF323"/>
  <c r="EE323"/>
  <c r="ED323"/>
  <c r="EC323"/>
  <c r="EB323"/>
  <c r="EA323"/>
  <c r="DZ323"/>
  <c r="DZ324"/>
  <c r="EA324"/>
  <c r="EB324"/>
  <c r="EC324"/>
  <c r="ED324"/>
  <c r="EE324"/>
  <c r="EF324"/>
  <c r="EG324"/>
  <c r="EH324"/>
  <c r="EI324"/>
  <c r="EJ324"/>
  <c r="EK324"/>
  <c r="DX323"/>
  <c r="DW323"/>
  <c r="DV323"/>
  <c r="DU323"/>
  <c r="DT323"/>
  <c r="DS323"/>
  <c r="DR323"/>
  <c r="DQ323"/>
  <c r="DP323"/>
  <c r="DO323"/>
  <c r="DN323"/>
  <c r="DM323"/>
  <c r="DM324"/>
  <c r="DN324"/>
  <c r="DO324"/>
  <c r="DP324"/>
  <c r="DQ324"/>
  <c r="DR324"/>
  <c r="DS324"/>
  <c r="DT324"/>
  <c r="DU324"/>
  <c r="DV324"/>
  <c r="DW324"/>
  <c r="DX324"/>
  <c r="DK323"/>
  <c r="DJ323"/>
  <c r="DI323"/>
  <c r="DH323"/>
  <c r="DG323"/>
  <c r="DF323"/>
  <c r="DE323"/>
  <c r="DD323"/>
  <c r="DC323"/>
  <c r="DB323"/>
  <c r="DA323"/>
  <c r="CZ323"/>
  <c r="CZ324"/>
  <c r="DA324"/>
  <c r="DB324"/>
  <c r="DC324"/>
  <c r="DD324"/>
  <c r="DE324"/>
  <c r="DF324"/>
  <c r="DG324"/>
  <c r="DH324"/>
  <c r="DI324"/>
  <c r="DJ324"/>
  <c r="DK324"/>
  <c r="FX311"/>
  <c r="FX314"/>
  <c r="FX315"/>
  <c r="FX316"/>
  <c r="FX317"/>
  <c r="FX318"/>
  <c r="FW311"/>
  <c r="FW314"/>
  <c r="FW315"/>
  <c r="FW316"/>
  <c r="FW317"/>
  <c r="FW318"/>
  <c r="FV311"/>
  <c r="FV314"/>
  <c r="FV315"/>
  <c r="FV316"/>
  <c r="FV317"/>
  <c r="FV318"/>
  <c r="FU311"/>
  <c r="FU314"/>
  <c r="FU315"/>
  <c r="FU316"/>
  <c r="FU317"/>
  <c r="FU318"/>
  <c r="FT311"/>
  <c r="FT314"/>
  <c r="FT315"/>
  <c r="FT316"/>
  <c r="FT317"/>
  <c r="FT318"/>
  <c r="FS311"/>
  <c r="FS314"/>
  <c r="FS315"/>
  <c r="FS316"/>
  <c r="FS317"/>
  <c r="FS318"/>
  <c r="FR311"/>
  <c r="FR314"/>
  <c r="FR315"/>
  <c r="FR316"/>
  <c r="FR317"/>
  <c r="FR318"/>
  <c r="FQ311"/>
  <c r="FQ314"/>
  <c r="FQ315"/>
  <c r="FQ316"/>
  <c r="FQ317"/>
  <c r="FQ318"/>
  <c r="FP311"/>
  <c r="FP314"/>
  <c r="FP315"/>
  <c r="FP316"/>
  <c r="FP317"/>
  <c r="FP318"/>
  <c r="FO311"/>
  <c r="FO314"/>
  <c r="FO315"/>
  <c r="FO316"/>
  <c r="FO317"/>
  <c r="FO318"/>
  <c r="FN311"/>
  <c r="FN314"/>
  <c r="FN315"/>
  <c r="FN316"/>
  <c r="FN317"/>
  <c r="FN318"/>
  <c r="FM311"/>
  <c r="FM314"/>
  <c r="FM315"/>
  <c r="FM316"/>
  <c r="FM317"/>
  <c r="FM318"/>
  <c r="FK311"/>
  <c r="FK314"/>
  <c r="FK315"/>
  <c r="FK316"/>
  <c r="FK317"/>
  <c r="FK318"/>
  <c r="FK319"/>
  <c r="FJ311"/>
  <c r="FJ314"/>
  <c r="FJ315"/>
  <c r="FJ316"/>
  <c r="FJ317"/>
  <c r="FJ318"/>
  <c r="FJ319"/>
  <c r="FI311"/>
  <c r="FI314"/>
  <c r="FI315"/>
  <c r="FI316"/>
  <c r="FI317"/>
  <c r="FI318"/>
  <c r="FI319"/>
  <c r="FH311"/>
  <c r="FH314"/>
  <c r="FH315"/>
  <c r="FH316"/>
  <c r="FH317"/>
  <c r="FH318"/>
  <c r="FH319"/>
  <c r="FG311"/>
  <c r="FG314"/>
  <c r="FG315"/>
  <c r="FG316"/>
  <c r="FG317"/>
  <c r="FG318"/>
  <c r="FG319"/>
  <c r="FF311"/>
  <c r="FF314"/>
  <c r="FF315"/>
  <c r="FF316"/>
  <c r="FF317"/>
  <c r="FF318"/>
  <c r="FF319"/>
  <c r="FE311"/>
  <c r="FE314"/>
  <c r="FE315"/>
  <c r="FE316"/>
  <c r="FE317"/>
  <c r="FE318"/>
  <c r="FE319"/>
  <c r="FD311"/>
  <c r="FD314"/>
  <c r="FD315"/>
  <c r="FD316"/>
  <c r="FD317"/>
  <c r="FD318"/>
  <c r="FD319"/>
  <c r="FC311"/>
  <c r="FC314"/>
  <c r="FC315"/>
  <c r="FC316"/>
  <c r="FC317"/>
  <c r="FC318"/>
  <c r="FC319"/>
  <c r="FB311"/>
  <c r="FB314"/>
  <c r="FB315"/>
  <c r="FB316"/>
  <c r="FB317"/>
  <c r="FB318"/>
  <c r="FB319"/>
  <c r="FA311"/>
  <c r="FA314"/>
  <c r="FA315"/>
  <c r="FA316"/>
  <c r="FA317"/>
  <c r="FA318"/>
  <c r="FA319"/>
  <c r="EZ311"/>
  <c r="EZ314"/>
  <c r="EZ315"/>
  <c r="EZ316"/>
  <c r="EZ317"/>
  <c r="EZ318"/>
  <c r="EZ319"/>
  <c r="EX311"/>
  <c r="EX314"/>
  <c r="EX315"/>
  <c r="EX316"/>
  <c r="EX317"/>
  <c r="EX318"/>
  <c r="EW311"/>
  <c r="EW314"/>
  <c r="EW315"/>
  <c r="EW316"/>
  <c r="EW317"/>
  <c r="EW318"/>
  <c r="EV311"/>
  <c r="EV314"/>
  <c r="EV315"/>
  <c r="EV316"/>
  <c r="EV317"/>
  <c r="EV318"/>
  <c r="EU311"/>
  <c r="EU314"/>
  <c r="EU315"/>
  <c r="EU316"/>
  <c r="EU317"/>
  <c r="EU318"/>
  <c r="ET311"/>
  <c r="ET314"/>
  <c r="ET315"/>
  <c r="ET316"/>
  <c r="ET317"/>
  <c r="ET318"/>
  <c r="ES311"/>
  <c r="ES314"/>
  <c r="ES315"/>
  <c r="ES316"/>
  <c r="ES317"/>
  <c r="ES318"/>
  <c r="ER311"/>
  <c r="ER314"/>
  <c r="ER315"/>
  <c r="ER316"/>
  <c r="ER317"/>
  <c r="ER318"/>
  <c r="EQ311"/>
  <c r="EQ314"/>
  <c r="EQ315"/>
  <c r="EQ316"/>
  <c r="EQ317"/>
  <c r="EQ318"/>
  <c r="EP311"/>
  <c r="EP314"/>
  <c r="EP315"/>
  <c r="EP316"/>
  <c r="EP317"/>
  <c r="EP318"/>
  <c r="EO311"/>
  <c r="EO314"/>
  <c r="EO315"/>
  <c r="EO316"/>
  <c r="EO317"/>
  <c r="EO318"/>
  <c r="EN311"/>
  <c r="EN314"/>
  <c r="EN315"/>
  <c r="EN316"/>
  <c r="EN317"/>
  <c r="EN318"/>
  <c r="EM311"/>
  <c r="EM314"/>
  <c r="EM315"/>
  <c r="EM316"/>
  <c r="EM317"/>
  <c r="EM318"/>
  <c r="EK298"/>
  <c r="EK311"/>
  <c r="EK301"/>
  <c r="EK314"/>
  <c r="EK302"/>
  <c r="EK315"/>
  <c r="EK303"/>
  <c r="EK316"/>
  <c r="EK304"/>
  <c r="EK317"/>
  <c r="EK305"/>
  <c r="EK318"/>
  <c r="EJ298"/>
  <c r="EJ311"/>
  <c r="EJ301"/>
  <c r="EJ314"/>
  <c r="EJ302"/>
  <c r="EJ315"/>
  <c r="EJ303"/>
  <c r="EJ316"/>
  <c r="EJ304"/>
  <c r="EJ317"/>
  <c r="EJ305"/>
  <c r="EJ318"/>
  <c r="EI298"/>
  <c r="EI311"/>
  <c r="EI301"/>
  <c r="EI314"/>
  <c r="EI302"/>
  <c r="EI315"/>
  <c r="EI303"/>
  <c r="EI316"/>
  <c r="EI304"/>
  <c r="EI317"/>
  <c r="EI305"/>
  <c r="EI318"/>
  <c r="EH298"/>
  <c r="EH311"/>
  <c r="EH301"/>
  <c r="EH314"/>
  <c r="EH302"/>
  <c r="EH315"/>
  <c r="EH303"/>
  <c r="EH316"/>
  <c r="EH304"/>
  <c r="EH317"/>
  <c r="EH305"/>
  <c r="EH318"/>
  <c r="EG298"/>
  <c r="EG311"/>
  <c r="EG301"/>
  <c r="EG314"/>
  <c r="EG302"/>
  <c r="EG315"/>
  <c r="EG303"/>
  <c r="EG316"/>
  <c r="EG304"/>
  <c r="EG317"/>
  <c r="EG305"/>
  <c r="EG318"/>
  <c r="EF298"/>
  <c r="EF311"/>
  <c r="EF301"/>
  <c r="EF314"/>
  <c r="EF302"/>
  <c r="EF315"/>
  <c r="EF303"/>
  <c r="EF316"/>
  <c r="EF304"/>
  <c r="EF317"/>
  <c r="EF305"/>
  <c r="EF318"/>
  <c r="EE298"/>
  <c r="EE311"/>
  <c r="EE301"/>
  <c r="EE314"/>
  <c r="EE302"/>
  <c r="EE315"/>
  <c r="EE303"/>
  <c r="EE316"/>
  <c r="EE304"/>
  <c r="EE317"/>
  <c r="EE305"/>
  <c r="EE318"/>
  <c r="ED298"/>
  <c r="ED311"/>
  <c r="ED301"/>
  <c r="ED314"/>
  <c r="ED302"/>
  <c r="ED315"/>
  <c r="ED303"/>
  <c r="ED316"/>
  <c r="ED304"/>
  <c r="ED317"/>
  <c r="ED305"/>
  <c r="ED318"/>
  <c r="EC298"/>
  <c r="EC311"/>
  <c r="EC301"/>
  <c r="EC314"/>
  <c r="EC302"/>
  <c r="EC315"/>
  <c r="EC303"/>
  <c r="EC316"/>
  <c r="EC304"/>
  <c r="EC317"/>
  <c r="EC305"/>
  <c r="EC318"/>
  <c r="EB298"/>
  <c r="EB311"/>
  <c r="EB301"/>
  <c r="EB314"/>
  <c r="EB302"/>
  <c r="EB315"/>
  <c r="EB303"/>
  <c r="EB316"/>
  <c r="EB304"/>
  <c r="EB317"/>
  <c r="EB305"/>
  <c r="EB318"/>
  <c r="EA298"/>
  <c r="EA311"/>
  <c r="EA301"/>
  <c r="EA314"/>
  <c r="EA302"/>
  <c r="EA315"/>
  <c r="EA303"/>
  <c r="EA316"/>
  <c r="EA304"/>
  <c r="EA317"/>
  <c r="EA305"/>
  <c r="EA318"/>
  <c r="DZ298"/>
  <c r="DZ311"/>
  <c r="DZ301"/>
  <c r="DZ314"/>
  <c r="DZ302"/>
  <c r="DZ315"/>
  <c r="DZ303"/>
  <c r="DZ316"/>
  <c r="DZ304"/>
  <c r="DZ317"/>
  <c r="DZ305"/>
  <c r="DZ318"/>
  <c r="DX311"/>
  <c r="DX314"/>
  <c r="DX315"/>
  <c r="DX316"/>
  <c r="DX317"/>
  <c r="DX318"/>
  <c r="DW311"/>
  <c r="DW314"/>
  <c r="DW315"/>
  <c r="DW316"/>
  <c r="DW317"/>
  <c r="DW318"/>
  <c r="DV311"/>
  <c r="DV314"/>
  <c r="DV315"/>
  <c r="DV316"/>
  <c r="DV317"/>
  <c r="DV318"/>
  <c r="DU311"/>
  <c r="DU314"/>
  <c r="DU315"/>
  <c r="DU316"/>
  <c r="DU317"/>
  <c r="DU318"/>
  <c r="DT311"/>
  <c r="DT314"/>
  <c r="DT315"/>
  <c r="DT316"/>
  <c r="DT317"/>
  <c r="DT318"/>
  <c r="DS311"/>
  <c r="DS314"/>
  <c r="DS315"/>
  <c r="DS316"/>
  <c r="DS317"/>
  <c r="DS318"/>
  <c r="DR311"/>
  <c r="DR314"/>
  <c r="DR315"/>
  <c r="DR316"/>
  <c r="DR317"/>
  <c r="DR318"/>
  <c r="DQ311"/>
  <c r="DQ314"/>
  <c r="DQ315"/>
  <c r="DQ316"/>
  <c r="DQ317"/>
  <c r="DQ318"/>
  <c r="DP311"/>
  <c r="DP314"/>
  <c r="DP315"/>
  <c r="DP316"/>
  <c r="DP317"/>
  <c r="DP318"/>
  <c r="DO311"/>
  <c r="DO314"/>
  <c r="DO315"/>
  <c r="DO316"/>
  <c r="DO317"/>
  <c r="DO318"/>
  <c r="DN311"/>
  <c r="DN314"/>
  <c r="DN315"/>
  <c r="DN316"/>
  <c r="DN317"/>
  <c r="DN318"/>
  <c r="DM311"/>
  <c r="DM314"/>
  <c r="DM315"/>
  <c r="DM316"/>
  <c r="DM317"/>
  <c r="DM318"/>
  <c r="DH318"/>
  <c r="CO298"/>
  <c r="CO311" s="1"/>
  <c r="CO301"/>
  <c r="CO314" s="1"/>
  <c r="CO302"/>
  <c r="CO315"/>
  <c r="CO303"/>
  <c r="CO316"/>
  <c r="CO304"/>
  <c r="CO317"/>
  <c r="CO305"/>
  <c r="CO318"/>
  <c r="CN298"/>
  <c r="CN311"/>
  <c r="CN301"/>
  <c r="CN314"/>
  <c r="CN302"/>
  <c r="CN315"/>
  <c r="CN303"/>
  <c r="CN316"/>
  <c r="CN304"/>
  <c r="CN317"/>
  <c r="CN305"/>
  <c r="CN318"/>
  <c r="CM298"/>
  <c r="CM311"/>
  <c r="CM301"/>
  <c r="CM314"/>
  <c r="CM302"/>
  <c r="CM315"/>
  <c r="CM303"/>
  <c r="CM316"/>
  <c r="CM304"/>
  <c r="CM317"/>
  <c r="CM305"/>
  <c r="CM318"/>
  <c r="CL305"/>
  <c r="CL318"/>
  <c r="CK305"/>
  <c r="CK318"/>
  <c r="CJ305"/>
  <c r="CJ318"/>
  <c r="CI305"/>
  <c r="CI318"/>
  <c r="CH305"/>
  <c r="CH318"/>
  <c r="CG305"/>
  <c r="CG318"/>
  <c r="CF305"/>
  <c r="CF318"/>
  <c r="CE305"/>
  <c r="CE318"/>
  <c r="CD305"/>
  <c r="CD318"/>
  <c r="CL298"/>
  <c r="CL311" s="1"/>
  <c r="CL301"/>
  <c r="CL314"/>
  <c r="CL302"/>
  <c r="CL315"/>
  <c r="CL303"/>
  <c r="CL316"/>
  <c r="CL304"/>
  <c r="CL317"/>
  <c r="CK304"/>
  <c r="CK317"/>
  <c r="CJ304"/>
  <c r="CJ317"/>
  <c r="CI304"/>
  <c r="CI317"/>
  <c r="CH304"/>
  <c r="CH317"/>
  <c r="CG304"/>
  <c r="CG317"/>
  <c r="CF304"/>
  <c r="CF317"/>
  <c r="CE304"/>
  <c r="CE317"/>
  <c r="CD304"/>
  <c r="CD317"/>
  <c r="CK298"/>
  <c r="CK311"/>
  <c r="CK301"/>
  <c r="CK314" s="1"/>
  <c r="CK302"/>
  <c r="CK315"/>
  <c r="CK303"/>
  <c r="CK316"/>
  <c r="CJ303"/>
  <c r="CJ316"/>
  <c r="CI303"/>
  <c r="CI316"/>
  <c r="CH303"/>
  <c r="CH316"/>
  <c r="CG303"/>
  <c r="CG316"/>
  <c r="CF303"/>
  <c r="CF316"/>
  <c r="CE303"/>
  <c r="CE316"/>
  <c r="CD303"/>
  <c r="CD316"/>
  <c r="CJ298"/>
  <c r="CJ311"/>
  <c r="CJ301"/>
  <c r="CJ314" s="1"/>
  <c r="CJ302"/>
  <c r="CJ315"/>
  <c r="CI302"/>
  <c r="CI315"/>
  <c r="CH302"/>
  <c r="CH315"/>
  <c r="CG302"/>
  <c r="CG315"/>
  <c r="CF302"/>
  <c r="CF315"/>
  <c r="CE302"/>
  <c r="CE315"/>
  <c r="CD302"/>
  <c r="CD315"/>
  <c r="CI298"/>
  <c r="CI311"/>
  <c r="CI301"/>
  <c r="CI314" s="1"/>
  <c r="CH301"/>
  <c r="CH314" s="1"/>
  <c r="CG301"/>
  <c r="CG314" s="1"/>
  <c r="CF301"/>
  <c r="CF314" s="1"/>
  <c r="CE301"/>
  <c r="CE314" s="1"/>
  <c r="CD301"/>
  <c r="CD314" s="1"/>
  <c r="CH298"/>
  <c r="CH311"/>
  <c r="CG298"/>
  <c r="CG311"/>
  <c r="D190"/>
  <c r="D264"/>
  <c r="D297" s="1"/>
  <c r="CF298"/>
  <c r="CF311" s="1"/>
  <c r="CE298"/>
  <c r="CE311"/>
  <c r="CD298"/>
  <c r="CD311" s="1"/>
  <c r="D183"/>
  <c r="D263" s="1"/>
  <c r="D296" s="1"/>
  <c r="AU298"/>
  <c r="AY298"/>
  <c r="BA298"/>
  <c r="BC298"/>
  <c r="AU301"/>
  <c r="AY301"/>
  <c r="BA301"/>
  <c r="BC301"/>
  <c r="AU302"/>
  <c r="AY302"/>
  <c r="BA302"/>
  <c r="BC302"/>
  <c r="AU303"/>
  <c r="AY303"/>
  <c r="BA303"/>
  <c r="BC303"/>
  <c r="AU304"/>
  <c r="AY304"/>
  <c r="BA304"/>
  <c r="BC304"/>
  <c r="AU305"/>
  <c r="BA305"/>
  <c r="BC305"/>
  <c r="AD298"/>
  <c r="X265"/>
  <c r="AG298"/>
  <c r="AN298"/>
  <c r="AD301"/>
  <c r="X268"/>
  <c r="AG301"/>
  <c r="AN301"/>
  <c r="AD302"/>
  <c r="X269"/>
  <c r="AG302"/>
  <c r="AN302"/>
  <c r="AD303"/>
  <c r="X270"/>
  <c r="AG303"/>
  <c r="AN303"/>
  <c r="AD304"/>
  <c r="X271"/>
  <c r="AG304"/>
  <c r="AN304"/>
  <c r="AD305"/>
  <c r="X272"/>
  <c r="AG305"/>
  <c r="AN305"/>
  <c r="O302"/>
  <c r="R302" s="1"/>
  <c r="AJ305"/>
  <c r="D246"/>
  <c r="D272"/>
  <c r="D305"/>
  <c r="AJ304"/>
  <c r="D239"/>
  <c r="D271"/>
  <c r="D304"/>
  <c r="AJ303"/>
  <c r="D232"/>
  <c r="D270"/>
  <c r="D303"/>
  <c r="AJ302"/>
  <c r="D225"/>
  <c r="D269"/>
  <c r="D302"/>
  <c r="AJ301"/>
  <c r="D268"/>
  <c r="D301"/>
  <c r="D267"/>
  <c r="D300"/>
  <c r="D266"/>
  <c r="D299"/>
  <c r="AJ298"/>
  <c r="AU295"/>
  <c r="AQ272"/>
  <c r="AN272"/>
  <c r="AM272"/>
  <c r="AI272"/>
  <c r="AE272"/>
  <c r="C272"/>
  <c r="AQ271"/>
  <c r="AN271"/>
  <c r="AM271"/>
  <c r="AI271"/>
  <c r="AE271"/>
  <c r="C271"/>
  <c r="AQ270"/>
  <c r="AN270"/>
  <c r="AM270"/>
  <c r="AI270"/>
  <c r="AE270"/>
  <c r="C270"/>
  <c r="AQ269"/>
  <c r="AN269"/>
  <c r="AM269"/>
  <c r="AI269"/>
  <c r="AE269"/>
  <c r="C269"/>
  <c r="AQ268"/>
  <c r="AN268"/>
  <c r="AM268"/>
  <c r="AI268"/>
  <c r="AE268"/>
  <c r="C268"/>
  <c r="C267"/>
  <c r="C266"/>
  <c r="AQ265"/>
  <c r="AN265"/>
  <c r="AM265"/>
  <c r="AI265"/>
  <c r="AE265"/>
  <c r="C265"/>
  <c r="C264"/>
  <c r="C263"/>
  <c r="AQ253"/>
  <c r="AP253"/>
  <c r="AO253"/>
  <c r="AN253"/>
  <c r="AM253"/>
  <c r="AL253"/>
  <c r="AK253"/>
  <c r="AJ253"/>
  <c r="AI253"/>
  <c r="AH253"/>
  <c r="AG253"/>
  <c r="AF253"/>
  <c r="AE253"/>
  <c r="AD253"/>
  <c r="AC253"/>
  <c r="AB253"/>
  <c r="AA253"/>
  <c r="Z253"/>
  <c r="Y253"/>
  <c r="X253"/>
  <c r="W253"/>
  <c r="V253"/>
  <c r="U253"/>
  <c r="T253"/>
  <c r="S182"/>
  <c r="S180" s="1"/>
  <c r="AF150"/>
  <c r="AF151"/>
  <c r="AF152"/>
  <c r="AC153"/>
  <c r="Z153"/>
  <c r="W153"/>
  <c r="T153"/>
  <c r="AA82"/>
  <c r="L82"/>
  <c r="AA81"/>
  <c r="L81"/>
  <c r="AA80"/>
  <c r="L80"/>
  <c r="AA79"/>
  <c r="L79"/>
  <c r="Z69"/>
  <c r="AC69" s="1"/>
  <c r="W69"/>
  <c r="W70"/>
  <c r="W72"/>
  <c r="W74"/>
  <c r="Z70"/>
  <c r="Z71"/>
  <c r="Z72"/>
  <c r="Z74"/>
  <c r="AL70"/>
  <c r="AI68"/>
  <c r="AF68"/>
  <c r="AC68"/>
  <c r="Z68"/>
  <c r="W65"/>
  <c r="AK65" s="1"/>
  <c r="W64"/>
  <c r="AD64"/>
  <c r="W63"/>
  <c r="AD63"/>
  <c r="W60"/>
  <c r="AK56"/>
  <c r="AK55"/>
  <c r="AK54"/>
  <c r="AK53"/>
  <c r="AK52"/>
  <c r="AK51"/>
  <c r="AK50"/>
  <c r="AK49"/>
  <c r="AK48"/>
  <c r="AK47"/>
  <c r="AK46"/>
  <c r="AK45"/>
  <c r="AK44"/>
  <c r="AK43"/>
  <c r="P38"/>
  <c r="H38"/>
  <c r="I38"/>
  <c r="L38"/>
  <c r="N37"/>
  <c r="N36"/>
  <c r="N35"/>
  <c r="A5" i="5"/>
  <c r="AC70" i="11" l="1"/>
  <c r="AC74"/>
  <c r="AK59"/>
  <c r="D22" i="12" s="1"/>
  <c r="AK60" i="11"/>
  <c r="N38"/>
  <c r="U329"/>
  <c r="Y267"/>
  <c r="U267"/>
  <c r="AN267" s="1"/>
  <c r="AM267" s="1"/>
  <c r="S204"/>
  <c r="AD299" s="1"/>
  <c r="M266"/>
  <c r="Q266" s="1"/>
  <c r="S190"/>
  <c r="M264" s="1"/>
  <c r="Q264" s="1"/>
  <c r="O301"/>
  <c r="R301" s="1"/>
  <c r="O300"/>
  <c r="O305"/>
  <c r="R305" s="1"/>
  <c r="O303"/>
  <c r="R303" s="1"/>
  <c r="O299"/>
  <c r="O304"/>
  <c r="R304" s="1"/>
  <c r="O298"/>
  <c r="R298" s="1"/>
  <c r="O297"/>
  <c r="S183"/>
  <c r="T325" s="1"/>
  <c r="AC71"/>
  <c r="AF153"/>
  <c r="Z73"/>
  <c r="Z75" s="1"/>
  <c r="AF69"/>
  <c r="AC72"/>
  <c r="AC73" s="1"/>
  <c r="AC75" s="1"/>
  <c r="AK63"/>
  <c r="AK64"/>
  <c r="AK66"/>
  <c r="D23" i="12" s="1"/>
  <c r="W71" i="11"/>
  <c r="W73" s="1"/>
  <c r="W75" s="1"/>
  <c r="AK62"/>
  <c r="D21" i="12" s="1"/>
  <c r="W78" i="11" l="1"/>
  <c r="V329"/>
  <c r="AE267"/>
  <c r="AI267"/>
  <c r="X267"/>
  <c r="T328"/>
  <c r="Y266"/>
  <c r="U266"/>
  <c r="AM266"/>
  <c r="U328"/>
  <c r="V328" s="1"/>
  <c r="T326"/>
  <c r="U326" s="1"/>
  <c r="V326" s="1"/>
  <c r="AD297"/>
  <c r="U264"/>
  <c r="X264" s="1"/>
  <c r="AG297" s="1"/>
  <c r="AJ297" s="1"/>
  <c r="Y264"/>
  <c r="O306"/>
  <c r="M263"/>
  <c r="S253"/>
  <c r="AD296"/>
  <c r="U325"/>
  <c r="M273"/>
  <c r="Q263"/>
  <c r="AF72"/>
  <c r="AI69"/>
  <c r="AF70"/>
  <c r="AF71" s="1"/>
  <c r="AF74"/>
  <c r="X263" l="1"/>
  <c r="Y263"/>
  <c r="AF73"/>
  <c r="AF75" s="1"/>
  <c r="W329"/>
  <c r="X329" s="1"/>
  <c r="AG300"/>
  <c r="AQ267"/>
  <c r="AN266"/>
  <c r="AI266" s="1"/>
  <c r="X266"/>
  <c r="AG299" s="1"/>
  <c r="W328"/>
  <c r="AE266"/>
  <c r="AD306"/>
  <c r="AL306" s="1"/>
  <c r="AN297"/>
  <c r="AN264"/>
  <c r="W326"/>
  <c r="V325"/>
  <c r="U263"/>
  <c r="Y273"/>
  <c r="Y276" s="1"/>
  <c r="M101" s="1"/>
  <c r="Q273"/>
  <c r="U283" s="1"/>
  <c r="AI72"/>
  <c r="AI70"/>
  <c r="AI71" s="1"/>
  <c r="AI73" s="1"/>
  <c r="AI74"/>
  <c r="AM264" l="1"/>
  <c r="AI264"/>
  <c r="AE264"/>
  <c r="Y329"/>
  <c r="Z329" s="1"/>
  <c r="AJ300"/>
  <c r="AN300"/>
  <c r="AQ266"/>
  <c r="AJ299"/>
  <c r="AN299"/>
  <c r="X328"/>
  <c r="X326"/>
  <c r="W325"/>
  <c r="X325" s="1"/>
  <c r="D10" i="12"/>
  <c r="U273" i="11"/>
  <c r="X273" s="1"/>
  <c r="AJ306" s="1"/>
  <c r="AN263"/>
  <c r="AE263" s="1"/>
  <c r="C101"/>
  <c r="D24" i="12" s="1"/>
  <c r="Q276" i="11"/>
  <c r="AE273"/>
  <c r="AD283"/>
  <c r="H101"/>
  <c r="AI75"/>
  <c r="AC78" s="1"/>
  <c r="AI78" s="1"/>
  <c r="AQ264" l="1"/>
  <c r="AA329"/>
  <c r="AB329"/>
  <c r="Y328"/>
  <c r="Y326"/>
  <c r="Z326" s="1"/>
  <c r="AA326" s="1"/>
  <c r="AG296"/>
  <c r="Y325"/>
  <c r="Z325" s="1"/>
  <c r="AM263"/>
  <c r="AI263"/>
  <c r="P101"/>
  <c r="U276"/>
  <c r="AN276" s="1"/>
  <c r="AM276" s="1"/>
  <c r="AN273"/>
  <c r="U101"/>
  <c r="AC329" l="1"/>
  <c r="Z328"/>
  <c r="AB326"/>
  <c r="AC326" s="1"/>
  <c r="AD326" s="1"/>
  <c r="AE276"/>
  <c r="AQ263"/>
  <c r="AI276"/>
  <c r="D9" i="12"/>
  <c r="T101" i="11"/>
  <c r="J101"/>
  <c r="AA325"/>
  <c r="AB325" s="1"/>
  <c r="AJ296"/>
  <c r="AN296"/>
  <c r="AI273"/>
  <c r="AM273"/>
  <c r="X276"/>
  <c r="AD329" l="1"/>
  <c r="AA328"/>
  <c r="AB328" s="1"/>
  <c r="AC328" s="1"/>
  <c r="AD328" s="1"/>
  <c r="AE328" s="1"/>
  <c r="AE326"/>
  <c r="AF326" s="1"/>
  <c r="AG326" s="1"/>
  <c r="AH326" s="1"/>
  <c r="D25" i="12"/>
  <c r="AQ273" i="11"/>
  <c r="AQ276"/>
  <c r="AC325"/>
  <c r="AD325" s="1"/>
  <c r="AN306"/>
  <c r="AE329" l="1"/>
  <c r="AF329" s="1"/>
  <c r="AF328"/>
  <c r="AG328" s="1"/>
  <c r="AH328" s="1"/>
  <c r="AI328" s="1"/>
  <c r="AJ328" s="1"/>
  <c r="AK328" s="1"/>
  <c r="AL328" s="1"/>
  <c r="AM328" s="1"/>
  <c r="AN328" s="1"/>
  <c r="AO328" s="1"/>
  <c r="AP328" s="1"/>
  <c r="AQ328" s="1"/>
  <c r="AR328" s="1"/>
  <c r="AS328" s="1"/>
  <c r="AI326"/>
  <c r="AJ326" s="1"/>
  <c r="AK326" s="1"/>
  <c r="AL326" s="1"/>
  <c r="AM326" s="1"/>
  <c r="AN326" s="1"/>
  <c r="AO326" s="1"/>
  <c r="AP326" s="1"/>
  <c r="AQ326" s="1"/>
  <c r="AR326" s="1"/>
  <c r="AS326" s="1"/>
  <c r="AE325"/>
  <c r="AF325" s="1"/>
  <c r="AG325" s="1"/>
  <c r="AH325" s="1"/>
  <c r="AI325" s="1"/>
  <c r="AJ325" s="1"/>
  <c r="AK325" s="1"/>
  <c r="AL325" s="1"/>
  <c r="AM325" s="1"/>
  <c r="AN325" s="1"/>
  <c r="AO325" s="1"/>
  <c r="AP325" s="1"/>
  <c r="AQ325" s="1"/>
  <c r="AR325" s="1"/>
  <c r="AS325" s="1"/>
  <c r="AL304"/>
  <c r="AL302"/>
  <c r="AL303"/>
  <c r="AL301"/>
  <c r="AL297"/>
  <c r="AL305"/>
  <c r="AL300"/>
  <c r="AL299"/>
  <c r="AL298"/>
  <c r="AL296"/>
  <c r="AG329" l="1"/>
  <c r="AH329" s="1"/>
  <c r="AU328"/>
  <c r="AU326"/>
  <c r="AU325"/>
  <c r="AI329" l="1"/>
  <c r="AJ329" s="1"/>
  <c r="AK329" s="1"/>
  <c r="AL329" s="1"/>
  <c r="AM329" s="1"/>
  <c r="AN329" s="1"/>
  <c r="AO329" s="1"/>
  <c r="AP329" s="1"/>
  <c r="AQ329" s="1"/>
  <c r="AR329" s="1"/>
  <c r="AS329" s="1"/>
  <c r="AA299"/>
  <c r="AU299"/>
  <c r="AU297"/>
  <c r="AA297"/>
  <c r="AA296"/>
  <c r="AU296"/>
  <c r="AU329" l="1"/>
  <c r="CA299"/>
  <c r="CA312" s="1"/>
  <c r="BZ299"/>
  <c r="BZ312" s="1"/>
  <c r="BY299"/>
  <c r="BY312" s="1"/>
  <c r="BX299"/>
  <c r="BX312" s="1"/>
  <c r="BW299"/>
  <c r="BW312" s="1"/>
  <c r="BV299"/>
  <c r="BV312" s="1"/>
  <c r="BU299"/>
  <c r="BU312" s="1"/>
  <c r="BT299"/>
  <c r="BT312" s="1"/>
  <c r="BS299"/>
  <c r="BS312" s="1"/>
  <c r="BR299"/>
  <c r="BR312" s="1"/>
  <c r="BQ299"/>
  <c r="BQ312" s="1"/>
  <c r="ER299"/>
  <c r="EP299"/>
  <c r="EO299"/>
  <c r="EM299"/>
  <c r="DK299"/>
  <c r="DK312" s="1"/>
  <c r="DJ299"/>
  <c r="DJ312" s="1"/>
  <c r="DI299"/>
  <c r="DI312" s="1"/>
  <c r="DH299"/>
  <c r="DH312" s="1"/>
  <c r="DG299"/>
  <c r="DG312" s="1"/>
  <c r="DF299"/>
  <c r="DF312" s="1"/>
  <c r="DE299"/>
  <c r="DE312" s="1"/>
  <c r="DD299"/>
  <c r="DD312" s="1"/>
  <c r="DC299"/>
  <c r="DC312" s="1"/>
  <c r="DB299"/>
  <c r="DB312" s="1"/>
  <c r="CZ299"/>
  <c r="CZ312" s="1"/>
  <c r="CI299"/>
  <c r="CI312" s="1"/>
  <c r="CH299"/>
  <c r="CH312" s="1"/>
  <c r="CG299"/>
  <c r="CG312" s="1"/>
  <c r="CD299"/>
  <c r="CD312" s="1"/>
  <c r="EN299"/>
  <c r="DZ299"/>
  <c r="DZ312" s="1"/>
  <c r="EX299"/>
  <c r="EW299"/>
  <c r="EV299"/>
  <c r="EU299"/>
  <c r="ET299"/>
  <c r="ES299"/>
  <c r="EQ299"/>
  <c r="EK299"/>
  <c r="EK312" s="1"/>
  <c r="EJ299"/>
  <c r="EJ312" s="1"/>
  <c r="EI299"/>
  <c r="EI312" s="1"/>
  <c r="EH299"/>
  <c r="EH312" s="1"/>
  <c r="EG299"/>
  <c r="EG312" s="1"/>
  <c r="EF299"/>
  <c r="EF312" s="1"/>
  <c r="EE299"/>
  <c r="EE312" s="1"/>
  <c r="ED299"/>
  <c r="ED312" s="1"/>
  <c r="EC299"/>
  <c r="EC312" s="1"/>
  <c r="EB299"/>
  <c r="EB312" s="1"/>
  <c r="CO299"/>
  <c r="CO312" s="1"/>
  <c r="CM299"/>
  <c r="CM312" s="1"/>
  <c r="CB299"/>
  <c r="CB312" s="1"/>
  <c r="DX299"/>
  <c r="DX312" s="1"/>
  <c r="DW299"/>
  <c r="DW312" s="1"/>
  <c r="CJ299"/>
  <c r="CJ312" s="1"/>
  <c r="CF299"/>
  <c r="CF312" s="1"/>
  <c r="CN299"/>
  <c r="CN312" s="1"/>
  <c r="DU299"/>
  <c r="DU312" s="1"/>
  <c r="DT299"/>
  <c r="DT312" s="1"/>
  <c r="DR299"/>
  <c r="DR312" s="1"/>
  <c r="CL299"/>
  <c r="CL312" s="1"/>
  <c r="DQ299"/>
  <c r="DQ312" s="1"/>
  <c r="DP299"/>
  <c r="DP312" s="1"/>
  <c r="DN299"/>
  <c r="DN312" s="1"/>
  <c r="DM299"/>
  <c r="DM312" s="1"/>
  <c r="DV299"/>
  <c r="DV312" s="1"/>
  <c r="DS299"/>
  <c r="DS312" s="1"/>
  <c r="DO299"/>
  <c r="DO312" s="1"/>
  <c r="EA299"/>
  <c r="EA312" s="1"/>
  <c r="CK299"/>
  <c r="CK312" s="1"/>
  <c r="AY299"/>
  <c r="BA299" s="1"/>
  <c r="BC299" s="1"/>
  <c r="CE299"/>
  <c r="CE312" s="1"/>
  <c r="R299"/>
  <c r="DA299"/>
  <c r="DA312" s="1"/>
  <c r="CB297"/>
  <c r="CB310" s="1"/>
  <c r="BZ297"/>
  <c r="BZ310" s="1"/>
  <c r="BX297"/>
  <c r="BX310" s="1"/>
  <c r="BV297"/>
  <c r="BV310" s="1"/>
  <c r="BT297"/>
  <c r="BT310" s="1"/>
  <c r="BR297"/>
  <c r="BR310" s="1"/>
  <c r="DW297"/>
  <c r="DW310" s="1"/>
  <c r="DS297"/>
  <c r="DS310" s="1"/>
  <c r="EP297"/>
  <c r="EO297"/>
  <c r="DN297"/>
  <c r="DN310" s="1"/>
  <c r="DM297"/>
  <c r="DM310" s="1"/>
  <c r="EW297"/>
  <c r="ES297"/>
  <c r="DJ297"/>
  <c r="DJ310" s="1"/>
  <c r="DF297"/>
  <c r="DF310" s="1"/>
  <c r="DB297"/>
  <c r="DB310" s="1"/>
  <c r="EK297"/>
  <c r="EK310" s="1"/>
  <c r="EI297"/>
  <c r="EI310" s="1"/>
  <c r="EG297"/>
  <c r="EG310" s="1"/>
  <c r="EE297"/>
  <c r="EE310" s="1"/>
  <c r="EC297"/>
  <c r="EC310" s="1"/>
  <c r="CO297"/>
  <c r="CO310" s="1"/>
  <c r="CH297"/>
  <c r="CH310" s="1"/>
  <c r="DV297"/>
  <c r="DV310" s="1"/>
  <c r="DR297"/>
  <c r="DR310" s="1"/>
  <c r="EB297"/>
  <c r="EB310" s="1"/>
  <c r="EN297"/>
  <c r="DX297"/>
  <c r="DX310" s="1"/>
  <c r="ER297"/>
  <c r="DO297"/>
  <c r="DO310" s="1"/>
  <c r="EU297"/>
  <c r="DH297"/>
  <c r="DH310" s="1"/>
  <c r="DC297"/>
  <c r="DC310" s="1"/>
  <c r="ED297"/>
  <c r="ED310" s="1"/>
  <c r="EA297"/>
  <c r="EA310" s="1"/>
  <c r="CM297"/>
  <c r="CM310" s="1"/>
  <c r="CL297"/>
  <c r="CL310" s="1"/>
  <c r="CK297"/>
  <c r="CK310" s="1"/>
  <c r="CI297"/>
  <c r="CI310" s="1"/>
  <c r="CE297"/>
  <c r="CE310" s="1"/>
  <c r="AY297"/>
  <c r="BA297" s="1"/>
  <c r="BC297" s="1"/>
  <c r="BY297"/>
  <c r="BY310" s="1"/>
  <c r="BS297"/>
  <c r="BS310" s="1"/>
  <c r="DU297"/>
  <c r="DU310" s="1"/>
  <c r="DQ297"/>
  <c r="DQ310" s="1"/>
  <c r="EM297"/>
  <c r="EX297"/>
  <c r="DG297"/>
  <c r="DG310" s="1"/>
  <c r="DA297"/>
  <c r="DA310" s="1"/>
  <c r="EF297"/>
  <c r="EF310" s="1"/>
  <c r="CN297"/>
  <c r="CN310" s="1"/>
  <c r="CD297"/>
  <c r="CD310" s="1"/>
  <c r="ET297"/>
  <c r="DD297"/>
  <c r="DD310" s="1"/>
  <c r="EJ297"/>
  <c r="EJ310" s="1"/>
  <c r="CA297"/>
  <c r="CA310" s="1"/>
  <c r="BU297"/>
  <c r="BU310" s="1"/>
  <c r="DP297"/>
  <c r="DP310" s="1"/>
  <c r="DK297"/>
  <c r="DK310" s="1"/>
  <c r="CZ297"/>
  <c r="CZ310" s="1"/>
  <c r="EH297"/>
  <c r="EH310" s="1"/>
  <c r="DZ297"/>
  <c r="DZ310" s="1"/>
  <c r="CG297"/>
  <c r="CG310" s="1"/>
  <c r="CF297"/>
  <c r="CF310" s="1"/>
  <c r="EV297"/>
  <c r="DI297"/>
  <c r="DI310" s="1"/>
  <c r="BW297"/>
  <c r="BW310" s="1"/>
  <c r="BQ297"/>
  <c r="BQ310" s="1"/>
  <c r="DT297"/>
  <c r="DT310" s="1"/>
  <c r="EQ297"/>
  <c r="DE297"/>
  <c r="DE310" s="1"/>
  <c r="CJ297"/>
  <c r="CJ310" s="1"/>
  <c r="R297"/>
  <c r="CB296"/>
  <c r="DV296"/>
  <c r="DR296"/>
  <c r="DP296"/>
  <c r="EP296"/>
  <c r="DN296"/>
  <c r="EN296"/>
  <c r="EX296"/>
  <c r="EW296"/>
  <c r="EV296"/>
  <c r="EU296"/>
  <c r="ET296"/>
  <c r="ES296"/>
  <c r="EQ296"/>
  <c r="CA296"/>
  <c r="BY296"/>
  <c r="BW296"/>
  <c r="BU296"/>
  <c r="BS296"/>
  <c r="BQ296"/>
  <c r="DU296"/>
  <c r="ER296"/>
  <c r="EC296"/>
  <c r="DM296"/>
  <c r="EM296"/>
  <c r="DK296"/>
  <c r="DJ296"/>
  <c r="DI296"/>
  <c r="DH296"/>
  <c r="DG296"/>
  <c r="BV296"/>
  <c r="BT296"/>
  <c r="BR296"/>
  <c r="DQ296"/>
  <c r="DC296"/>
  <c r="EH296"/>
  <c r="DO296"/>
  <c r="DD296"/>
  <c r="CZ296"/>
  <c r="EI296"/>
  <c r="EE296"/>
  <c r="EA296"/>
  <c r="DX296"/>
  <c r="DT296"/>
  <c r="DZ296"/>
  <c r="EJ296"/>
  <c r="ED296"/>
  <c r="CL296"/>
  <c r="CL309" s="1"/>
  <c r="CH296"/>
  <c r="CH309" s="1"/>
  <c r="EB296"/>
  <c r="CN296"/>
  <c r="CN309" s="1"/>
  <c r="CG296"/>
  <c r="CG309" s="1"/>
  <c r="AY296"/>
  <c r="BA296" s="1"/>
  <c r="BC296" s="1"/>
  <c r="BX296"/>
  <c r="DB296"/>
  <c r="CI296"/>
  <c r="CI309" s="1"/>
  <c r="CD296"/>
  <c r="CD309" s="1"/>
  <c r="BZ296"/>
  <c r="DE296"/>
  <c r="DA296"/>
  <c r="EG296"/>
  <c r="CO296"/>
  <c r="CO309" s="1"/>
  <c r="CK296"/>
  <c r="CK309" s="1"/>
  <c r="CE296"/>
  <c r="CE309" s="1"/>
  <c r="R296"/>
  <c r="DW296"/>
  <c r="DS296"/>
  <c r="EO296"/>
  <c r="EF296"/>
  <c r="CJ296"/>
  <c r="CJ309" s="1"/>
  <c r="DF296"/>
  <c r="EK296"/>
  <c r="CM296"/>
  <c r="CM309" s="1"/>
  <c r="CF296"/>
  <c r="CF309" s="1"/>
  <c r="AU300" l="1"/>
  <c r="AA300"/>
  <c r="ER312"/>
  <c r="FE299"/>
  <c r="EV312"/>
  <c r="FI299"/>
  <c r="ES312"/>
  <c r="FF299"/>
  <c r="EW312"/>
  <c r="FJ299"/>
  <c r="EO312"/>
  <c r="FB299"/>
  <c r="EU312"/>
  <c r="FH299"/>
  <c r="EQ312"/>
  <c r="FD299"/>
  <c r="EN312"/>
  <c r="FA299"/>
  <c r="EM312"/>
  <c r="EZ299"/>
  <c r="ET312"/>
  <c r="FG299"/>
  <c r="EX312"/>
  <c r="FK299"/>
  <c r="EP312"/>
  <c r="FC299"/>
  <c r="FH297"/>
  <c r="EU310"/>
  <c r="EN310"/>
  <c r="FA297"/>
  <c r="EM310"/>
  <c r="EZ297"/>
  <c r="FI297"/>
  <c r="EV310"/>
  <c r="ET310"/>
  <c r="FG297"/>
  <c r="FE297"/>
  <c r="ER310"/>
  <c r="ES310"/>
  <c r="FF297"/>
  <c r="FB297"/>
  <c r="EO310"/>
  <c r="EX310"/>
  <c r="FK297"/>
  <c r="FD297"/>
  <c r="EQ310"/>
  <c r="FJ297"/>
  <c r="EW310"/>
  <c r="EP310"/>
  <c r="FC297"/>
  <c r="BT309"/>
  <c r="BY309"/>
  <c r="FK296"/>
  <c r="FX296" s="1"/>
  <c r="BV309"/>
  <c r="BS309"/>
  <c r="CA309"/>
  <c r="FH296"/>
  <c r="FU296" s="1"/>
  <c r="FA296"/>
  <c r="FN296" s="1"/>
  <c r="BZ309"/>
  <c r="BX309"/>
  <c r="FE296"/>
  <c r="FR296" s="1"/>
  <c r="BU309"/>
  <c r="FD296"/>
  <c r="FQ296" s="1"/>
  <c r="FI296"/>
  <c r="FV296" s="1"/>
  <c r="FB296"/>
  <c r="FO296" s="1"/>
  <c r="BQ309"/>
  <c r="FG296"/>
  <c r="FT296" s="1"/>
  <c r="BR309"/>
  <c r="EZ296"/>
  <c r="FM296" s="1"/>
  <c r="BW309"/>
  <c r="FF296"/>
  <c r="FS296" s="1"/>
  <c r="FJ296"/>
  <c r="FW296" s="1"/>
  <c r="FC296"/>
  <c r="FP296" s="1"/>
  <c r="CB309"/>
  <c r="DW300" l="1"/>
  <c r="DM300"/>
  <c r="DG300"/>
  <c r="CG300"/>
  <c r="CG313" s="1"/>
  <c r="CR312" s="1"/>
  <c r="ET300"/>
  <c r="BW300"/>
  <c r="DX300"/>
  <c r="EU300"/>
  <c r="EI300"/>
  <c r="CJ300"/>
  <c r="CJ313" s="1"/>
  <c r="CR315" s="1"/>
  <c r="DO300"/>
  <c r="CZ300"/>
  <c r="BR300"/>
  <c r="DB300"/>
  <c r="BT300"/>
  <c r="BZ300"/>
  <c r="DQ300"/>
  <c r="CO300"/>
  <c r="CO313" s="1"/>
  <c r="CR320" s="1"/>
  <c r="R300"/>
  <c r="DP300"/>
  <c r="EA300"/>
  <c r="AY300"/>
  <c r="BA300" s="1"/>
  <c r="BC300" s="1"/>
  <c r="BC308" s="1"/>
  <c r="CH300"/>
  <c r="CH313" s="1"/>
  <c r="CR313" s="1"/>
  <c r="CL300"/>
  <c r="CL313" s="1"/>
  <c r="CR317" s="1"/>
  <c r="CE300"/>
  <c r="CE313" s="1"/>
  <c r="CR310" s="1"/>
  <c r="EW300"/>
  <c r="CB300"/>
  <c r="CI300"/>
  <c r="CI313" s="1"/>
  <c r="CR314" s="1"/>
  <c r="DZ300"/>
  <c r="BQ300"/>
  <c r="EK300"/>
  <c r="DU300"/>
  <c r="BX300"/>
  <c r="ED300"/>
  <c r="CN300"/>
  <c r="CN313" s="1"/>
  <c r="CR319" s="1"/>
  <c r="EB300"/>
  <c r="DS300"/>
  <c r="EV300"/>
  <c r="DC300"/>
  <c r="CD300"/>
  <c r="CD313" s="1"/>
  <c r="CR309" s="1"/>
  <c r="DE300"/>
  <c r="BU300"/>
  <c r="DT300"/>
  <c r="DH300"/>
  <c r="EG300"/>
  <c r="CF300"/>
  <c r="CF313" s="1"/>
  <c r="CR311" s="1"/>
  <c r="DN300"/>
  <c r="CK300"/>
  <c r="CK313" s="1"/>
  <c r="CR316" s="1"/>
  <c r="DR300"/>
  <c r="EF300"/>
  <c r="DJ300"/>
  <c r="DV300"/>
  <c r="EO300"/>
  <c r="DF300"/>
  <c r="ER300"/>
  <c r="EQ300"/>
  <c r="CM300"/>
  <c r="CM313" s="1"/>
  <c r="CR318" s="1"/>
  <c r="CA300"/>
  <c r="BS300"/>
  <c r="DD300"/>
  <c r="EE300"/>
  <c r="EX300"/>
  <c r="EP300"/>
  <c r="EJ300"/>
  <c r="EH300"/>
  <c r="EN300"/>
  <c r="DK300"/>
  <c r="BY300"/>
  <c r="EM300"/>
  <c r="EC300"/>
  <c r="DI300"/>
  <c r="ES300"/>
  <c r="BV300"/>
  <c r="DA300"/>
  <c r="FH312"/>
  <c r="FU299"/>
  <c r="FU312" s="1"/>
  <c r="FJ312"/>
  <c r="FW299"/>
  <c r="FW312" s="1"/>
  <c r="EZ312"/>
  <c r="FM299"/>
  <c r="FM312" s="1"/>
  <c r="FB312"/>
  <c r="FO299"/>
  <c r="FO312" s="1"/>
  <c r="FF312"/>
  <c r="FS299"/>
  <c r="FS312" s="1"/>
  <c r="FE312"/>
  <c r="FR299"/>
  <c r="FR312" s="1"/>
  <c r="FK312"/>
  <c r="FX299"/>
  <c r="FX312" s="1"/>
  <c r="FD312"/>
  <c r="FQ299"/>
  <c r="FQ312" s="1"/>
  <c r="FC312"/>
  <c r="FP299"/>
  <c r="FP312" s="1"/>
  <c r="FG312"/>
  <c r="FT299"/>
  <c r="FT312" s="1"/>
  <c r="FN299"/>
  <c r="FN312" s="1"/>
  <c r="FA312"/>
  <c r="FI312"/>
  <c r="FV299"/>
  <c r="FV312" s="1"/>
  <c r="FD310"/>
  <c r="FQ297"/>
  <c r="FQ310" s="1"/>
  <c r="FA310"/>
  <c r="FN297"/>
  <c r="FN310" s="1"/>
  <c r="FB310"/>
  <c r="FO297"/>
  <c r="FO310" s="1"/>
  <c r="FE310"/>
  <c r="FR297"/>
  <c r="FR310" s="1"/>
  <c r="FI310"/>
  <c r="FV297"/>
  <c r="FV310" s="1"/>
  <c r="FJ310"/>
  <c r="FW297"/>
  <c r="FW310" s="1"/>
  <c r="FK310"/>
  <c r="FX297"/>
  <c r="FX310" s="1"/>
  <c r="FF310"/>
  <c r="FS297"/>
  <c r="FS310" s="1"/>
  <c r="FG310"/>
  <c r="FT297"/>
  <c r="FT310" s="1"/>
  <c r="EZ310"/>
  <c r="FM297"/>
  <c r="FM310" s="1"/>
  <c r="FC310"/>
  <c r="FP297"/>
  <c r="FP310" s="1"/>
  <c r="FU297"/>
  <c r="FU310" s="1"/>
  <c r="FH310"/>
  <c r="FB300" l="1"/>
  <c r="EO313"/>
  <c r="EO306"/>
  <c r="EO319" s="1"/>
  <c r="EG313"/>
  <c r="EG306"/>
  <c r="EG319" s="1"/>
  <c r="DE313"/>
  <c r="DE306"/>
  <c r="DS313"/>
  <c r="DS306"/>
  <c r="BX313"/>
  <c r="BX321" s="1"/>
  <c r="BX306"/>
  <c r="CK330" s="1"/>
  <c r="DZ313"/>
  <c r="DZ306"/>
  <c r="DZ319" s="1"/>
  <c r="EA313"/>
  <c r="EA306"/>
  <c r="EA319" s="1"/>
  <c r="EA320" s="1"/>
  <c r="EA322" s="1"/>
  <c r="BR313"/>
  <c r="BR321" s="1"/>
  <c r="BR306"/>
  <c r="CE330" s="1"/>
  <c r="DW313"/>
  <c r="DW306"/>
  <c r="BY313"/>
  <c r="BY321" s="1"/>
  <c r="BY306"/>
  <c r="CL330" s="1"/>
  <c r="DD313"/>
  <c r="DD306"/>
  <c r="DH313"/>
  <c r="DH306"/>
  <c r="EB313"/>
  <c r="EB306"/>
  <c r="EB319" s="1"/>
  <c r="EB320" s="1"/>
  <c r="EB322" s="1"/>
  <c r="DU313"/>
  <c r="DU306"/>
  <c r="DP313"/>
  <c r="DP306"/>
  <c r="BZ313"/>
  <c r="BZ321" s="1"/>
  <c r="BZ306"/>
  <c r="CM330" s="1"/>
  <c r="CZ313"/>
  <c r="CZ306"/>
  <c r="EU313"/>
  <c r="FH300"/>
  <c r="EU306"/>
  <c r="EU319" s="1"/>
  <c r="DI313"/>
  <c r="DI306"/>
  <c r="DK313"/>
  <c r="DK306"/>
  <c r="FC300"/>
  <c r="EP313"/>
  <c r="EP306"/>
  <c r="EP319" s="1"/>
  <c r="BS313"/>
  <c r="BS321" s="1"/>
  <c r="BS306"/>
  <c r="CF330" s="1"/>
  <c r="FE300"/>
  <c r="ER313"/>
  <c r="ER306"/>
  <c r="ER319" s="1"/>
  <c r="DJ313"/>
  <c r="DJ306"/>
  <c r="DN313"/>
  <c r="DN306"/>
  <c r="DT313"/>
  <c r="DT306"/>
  <c r="DC313"/>
  <c r="DC306"/>
  <c r="EK313"/>
  <c r="EK306"/>
  <c r="EK319" s="1"/>
  <c r="EK320" s="1"/>
  <c r="EK322" s="1"/>
  <c r="CB313"/>
  <c r="CB321" s="1"/>
  <c r="CB306"/>
  <c r="CO330" s="1"/>
  <c r="BT313"/>
  <c r="BT321" s="1"/>
  <c r="BT306"/>
  <c r="CG330" s="1"/>
  <c r="DO313"/>
  <c r="DO306"/>
  <c r="DX313"/>
  <c r="DX306"/>
  <c r="DG313"/>
  <c r="DG306"/>
  <c r="BV313"/>
  <c r="BV321" s="1"/>
  <c r="BV306"/>
  <c r="CI330" s="1"/>
  <c r="EM313"/>
  <c r="EZ300"/>
  <c r="EM306"/>
  <c r="EM319" s="1"/>
  <c r="EH313"/>
  <c r="EH306"/>
  <c r="EH319" s="1"/>
  <c r="EE313"/>
  <c r="EE306"/>
  <c r="EE319" s="1"/>
  <c r="EE320" s="1"/>
  <c r="EE322" s="1"/>
  <c r="DR313"/>
  <c r="DR306"/>
  <c r="DQ313"/>
  <c r="DQ306"/>
  <c r="EI313"/>
  <c r="EI306"/>
  <c r="EI319" s="1"/>
  <c r="ET313"/>
  <c r="FG300"/>
  <c r="ET306"/>
  <c r="ET319" s="1"/>
  <c r="FF300"/>
  <c r="ES313"/>
  <c r="ES306"/>
  <c r="ES319" s="1"/>
  <c r="EJ313"/>
  <c r="EJ306"/>
  <c r="EJ319" s="1"/>
  <c r="FD300"/>
  <c r="EQ313"/>
  <c r="EQ306"/>
  <c r="EQ319" s="1"/>
  <c r="DV313"/>
  <c r="DV306"/>
  <c r="DA313"/>
  <c r="DA306"/>
  <c r="EC313"/>
  <c r="EC306"/>
  <c r="EC319" s="1"/>
  <c r="FA300"/>
  <c r="EN313"/>
  <c r="EN306"/>
  <c r="EN319" s="1"/>
  <c r="EX313"/>
  <c r="FK300"/>
  <c r="EX306"/>
  <c r="EX319" s="1"/>
  <c r="CA313"/>
  <c r="CA321" s="1"/>
  <c r="CA306"/>
  <c r="CN330" s="1"/>
  <c r="DF313"/>
  <c r="DF306"/>
  <c r="EF313"/>
  <c r="EF306"/>
  <c r="EF319" s="1"/>
  <c r="BU313"/>
  <c r="BU321" s="1"/>
  <c r="BU306"/>
  <c r="CH330" s="1"/>
  <c r="EV313"/>
  <c r="FI300"/>
  <c r="EV306"/>
  <c r="EV319" s="1"/>
  <c r="ED313"/>
  <c r="ED306"/>
  <c r="ED319" s="1"/>
  <c r="BQ313"/>
  <c r="BQ321" s="1"/>
  <c r="BQ306"/>
  <c r="CD330" s="1"/>
  <c r="FJ300"/>
  <c r="EW313"/>
  <c r="EW306"/>
  <c r="EW319" s="1"/>
  <c r="DB313"/>
  <c r="DB306"/>
  <c r="BW313"/>
  <c r="BW321" s="1"/>
  <c r="BW306"/>
  <c r="CJ330" s="1"/>
  <c r="DM313"/>
  <c r="DM306"/>
  <c r="EW320" l="1"/>
  <c r="EW322" s="1"/>
  <c r="ER320"/>
  <c r="ER322" s="1"/>
  <c r="ED320"/>
  <c r="ED322" s="1"/>
  <c r="EV320"/>
  <c r="EV322" s="1"/>
  <c r="EJ320"/>
  <c r="EJ322" s="1"/>
  <c r="EI320"/>
  <c r="EI322" s="1"/>
  <c r="EH320"/>
  <c r="EH322" s="1"/>
  <c r="EM320"/>
  <c r="EM322" s="1"/>
  <c r="DZ320"/>
  <c r="DZ322" s="1"/>
  <c r="EG320"/>
  <c r="EG322" s="1"/>
  <c r="CJ328"/>
  <c r="BW323"/>
  <c r="FS300"/>
  <c r="FF313"/>
  <c r="FF320" s="1"/>
  <c r="FF322" s="1"/>
  <c r="DR319"/>
  <c r="DR320" s="1"/>
  <c r="DR322" s="1"/>
  <c r="CI331"/>
  <c r="CI333" s="1"/>
  <c r="CB323"/>
  <c r="CO328"/>
  <c r="CD331"/>
  <c r="DM319"/>
  <c r="DM320" s="1"/>
  <c r="DM322" s="1"/>
  <c r="FW300"/>
  <c r="FJ313"/>
  <c r="FJ320" s="1"/>
  <c r="FJ322" s="1"/>
  <c r="CE329"/>
  <c r="DA319"/>
  <c r="DA320" s="1"/>
  <c r="DA322" s="1"/>
  <c r="CN329"/>
  <c r="DJ319"/>
  <c r="DJ320" s="1"/>
  <c r="DJ322" s="1"/>
  <c r="FR300"/>
  <c r="FE313"/>
  <c r="FE320" s="1"/>
  <c r="FE322" s="1"/>
  <c r="CK328"/>
  <c r="BX323"/>
  <c r="BU323"/>
  <c r="CH328"/>
  <c r="FX300"/>
  <c r="FK313"/>
  <c r="FK320" s="1"/>
  <c r="FK322" s="1"/>
  <c r="FA313"/>
  <c r="FA320" s="1"/>
  <c r="FA322" s="1"/>
  <c r="FN300"/>
  <c r="EQ320"/>
  <c r="EQ322" s="1"/>
  <c r="FG313"/>
  <c r="FG320" s="1"/>
  <c r="FG322" s="1"/>
  <c r="FT300"/>
  <c r="CH331"/>
  <c r="DQ319"/>
  <c r="DQ320" s="1"/>
  <c r="DQ322" s="1"/>
  <c r="BV323"/>
  <c r="CI328"/>
  <c r="BT323"/>
  <c r="CG328"/>
  <c r="FP300"/>
  <c r="FC313"/>
  <c r="FC320" s="1"/>
  <c r="FC322" s="1"/>
  <c r="FU300"/>
  <c r="FH313"/>
  <c r="FH320" s="1"/>
  <c r="FH322" s="1"/>
  <c r="DU319"/>
  <c r="DU320" s="1"/>
  <c r="DU322" s="1"/>
  <c r="CL331"/>
  <c r="CL333" s="1"/>
  <c r="DH319"/>
  <c r="DH320" s="1"/>
  <c r="DH322" s="1"/>
  <c r="CL329"/>
  <c r="CJ331"/>
  <c r="CJ333" s="1"/>
  <c r="DS319"/>
  <c r="DS320" s="1"/>
  <c r="DS322" s="1"/>
  <c r="FO300"/>
  <c r="FB313"/>
  <c r="FB320" s="1"/>
  <c r="FB322" s="1"/>
  <c r="CA323"/>
  <c r="CN328"/>
  <c r="CZ319"/>
  <c r="CZ320" s="1"/>
  <c r="CZ322" s="1"/>
  <c r="CD329"/>
  <c r="DP319"/>
  <c r="DP320" s="1"/>
  <c r="DP322" s="1"/>
  <c r="CG331"/>
  <c r="DD319"/>
  <c r="DD320" s="1"/>
  <c r="DD322" s="1"/>
  <c r="CH329"/>
  <c r="DW319"/>
  <c r="DW320" s="1"/>
  <c r="DW322" s="1"/>
  <c r="CN331"/>
  <c r="CN333" s="1"/>
  <c r="DE319"/>
  <c r="DE320" s="1"/>
  <c r="DE322" s="1"/>
  <c r="CI329"/>
  <c r="DB319"/>
  <c r="DB320" s="1"/>
  <c r="DB322" s="1"/>
  <c r="CF329"/>
  <c r="DF319"/>
  <c r="DF320" s="1"/>
  <c r="DF322" s="1"/>
  <c r="CJ329"/>
  <c r="EN320"/>
  <c r="EN322" s="1"/>
  <c r="CO331"/>
  <c r="CO333" s="1"/>
  <c r="DX319"/>
  <c r="DX320" s="1"/>
  <c r="DX322" s="1"/>
  <c r="CK331"/>
  <c r="CK333" s="1"/>
  <c r="DT319"/>
  <c r="DT320" s="1"/>
  <c r="DT322" s="1"/>
  <c r="EP320"/>
  <c r="EP322" s="1"/>
  <c r="CM329"/>
  <c r="DI319"/>
  <c r="DI320" s="1"/>
  <c r="DI322" s="1"/>
  <c r="EO320"/>
  <c r="EO322" s="1"/>
  <c r="BQ323"/>
  <c r="BQ324" s="1"/>
  <c r="CD324" s="1"/>
  <c r="CD327" s="1"/>
  <c r="CD334" s="1"/>
  <c r="CD328"/>
  <c r="FI313"/>
  <c r="FI320" s="1"/>
  <c r="FI322" s="1"/>
  <c r="FV300"/>
  <c r="EF320"/>
  <c r="EF322" s="1"/>
  <c r="EX320"/>
  <c r="EX322" s="1"/>
  <c r="EC320"/>
  <c r="EC322" s="1"/>
  <c r="CM331"/>
  <c r="CM333" s="1"/>
  <c r="DV319"/>
  <c r="DV320" s="1"/>
  <c r="DV322" s="1"/>
  <c r="FQ300"/>
  <c r="FD313"/>
  <c r="FD320" s="1"/>
  <c r="FD322" s="1"/>
  <c r="ES320"/>
  <c r="ES322" s="1"/>
  <c r="ET320"/>
  <c r="ET322" s="1"/>
  <c r="FM300"/>
  <c r="EZ313"/>
  <c r="EZ320" s="1"/>
  <c r="EZ322" s="1"/>
  <c r="CK329"/>
  <c r="DG319"/>
  <c r="DG320" s="1"/>
  <c r="DG322" s="1"/>
  <c r="CF331"/>
  <c r="DO319"/>
  <c r="DO320" s="1"/>
  <c r="DO322" s="1"/>
  <c r="CG329"/>
  <c r="DC319"/>
  <c r="DC320" s="1"/>
  <c r="DC322" s="1"/>
  <c r="CE331"/>
  <c r="DN319"/>
  <c r="DN320" s="1"/>
  <c r="DN322" s="1"/>
  <c r="CF328"/>
  <c r="BS323"/>
  <c r="CO329"/>
  <c r="DK319"/>
  <c r="DK320" s="1"/>
  <c r="DK322" s="1"/>
  <c r="EU320"/>
  <c r="EU322" s="1"/>
  <c r="BZ323"/>
  <c r="CM328"/>
  <c r="CL328"/>
  <c r="BY323"/>
  <c r="BR323"/>
  <c r="BR324" s="1"/>
  <c r="CE324" s="1"/>
  <c r="CE327" s="1"/>
  <c r="CE334" s="1"/>
  <c r="CE328"/>
  <c r="BS324" l="1"/>
  <c r="CF324" s="1"/>
  <c r="CF327" s="1"/>
  <c r="CF334" s="1"/>
  <c r="FX313"/>
  <c r="FX306"/>
  <c r="FW313"/>
  <c r="FW306"/>
  <c r="FS313"/>
  <c r="FS306"/>
  <c r="FM313"/>
  <c r="FM306"/>
  <c r="FQ313"/>
  <c r="FQ306"/>
  <c r="FO313"/>
  <c r="FO306"/>
  <c r="FU313"/>
  <c r="FU306"/>
  <c r="FN313"/>
  <c r="FN306"/>
  <c r="FV313"/>
  <c r="FV306"/>
  <c r="FP313"/>
  <c r="FP306"/>
  <c r="FT313"/>
  <c r="FT306"/>
  <c r="FR313"/>
  <c r="FR306"/>
  <c r="BT324" l="1"/>
  <c r="FP319"/>
  <c r="FP320" s="1"/>
  <c r="FP322" s="1"/>
  <c r="CG332"/>
  <c r="CG333" s="1"/>
  <c r="FO319"/>
  <c r="FO320" s="1"/>
  <c r="FO322" s="1"/>
  <c r="CF332"/>
  <c r="CF333" s="1"/>
  <c r="CN332"/>
  <c r="FW319"/>
  <c r="FW320" s="1"/>
  <c r="FW322" s="1"/>
  <c r="FV319"/>
  <c r="FV320" s="1"/>
  <c r="FV322" s="1"/>
  <c r="CM332"/>
  <c r="FU319"/>
  <c r="FU320" s="1"/>
  <c r="FU322" s="1"/>
  <c r="CL332"/>
  <c r="FQ319"/>
  <c r="FQ320" s="1"/>
  <c r="FQ322" s="1"/>
  <c r="CH332"/>
  <c r="CH333" s="1"/>
  <c r="CJ332"/>
  <c r="FS319"/>
  <c r="FS320" s="1"/>
  <c r="FS322" s="1"/>
  <c r="FX319"/>
  <c r="FX320" s="1"/>
  <c r="FX322" s="1"/>
  <c r="CO332"/>
  <c r="FR319"/>
  <c r="FR320" s="1"/>
  <c r="FR322" s="1"/>
  <c r="CI332"/>
  <c r="CE332"/>
  <c r="CE333" s="1"/>
  <c r="FN319"/>
  <c r="FN320" s="1"/>
  <c r="FN322" s="1"/>
  <c r="FM319"/>
  <c r="FM320" s="1"/>
  <c r="FM322" s="1"/>
  <c r="CD332"/>
  <c r="CD333" s="1"/>
  <c r="CK332"/>
  <c r="FT319"/>
  <c r="FT320" s="1"/>
  <c r="FT322" s="1"/>
  <c r="CG324" l="1"/>
  <c r="CG327" s="1"/>
  <c r="CG334" s="1"/>
  <c r="BU324"/>
  <c r="CH324" l="1"/>
  <c r="CH327" s="1"/>
  <c r="CH334" s="1"/>
  <c r="BV324"/>
  <c r="CI324" l="1"/>
  <c r="CI327" s="1"/>
  <c r="CI334" s="1"/>
  <c r="BW324"/>
  <c r="BX324" l="1"/>
  <c r="CJ324"/>
  <c r="CJ327" s="1"/>
  <c r="CJ334" s="1"/>
  <c r="CK324" l="1"/>
  <c r="CK327" s="1"/>
  <c r="CK334" s="1"/>
  <c r="BY324"/>
  <c r="CL324" l="1"/>
  <c r="CL327" s="1"/>
  <c r="CL334" s="1"/>
  <c r="BZ324"/>
  <c r="CM324" l="1"/>
  <c r="CM327" s="1"/>
  <c r="CM334" s="1"/>
  <c r="CA324"/>
  <c r="CN324" l="1"/>
  <c r="CN327" s="1"/>
  <c r="CN334" s="1"/>
  <c r="CB324"/>
  <c r="CO324" s="1"/>
  <c r="CO327" l="1"/>
  <c r="CO334" s="1"/>
</calcChain>
</file>

<file path=xl/sharedStrings.xml><?xml version="1.0" encoding="utf-8"?>
<sst xmlns="http://schemas.openxmlformats.org/spreadsheetml/2006/main" count="1580" uniqueCount="905">
  <si>
    <t>NIT:</t>
  </si>
  <si>
    <t>Matricula Cámara de Comercio:</t>
  </si>
  <si>
    <t xml:space="preserve">Fecha de Constitución: </t>
  </si>
  <si>
    <t>Dirección:</t>
  </si>
  <si>
    <t>Tipo</t>
  </si>
  <si>
    <t xml:space="preserve">Tel: </t>
  </si>
  <si>
    <t xml:space="preserve">Fax: </t>
  </si>
  <si>
    <t>E-mail:</t>
  </si>
  <si>
    <t>WWW:</t>
  </si>
  <si>
    <t>1er Nombre</t>
  </si>
  <si>
    <t>2do Nombre</t>
  </si>
  <si>
    <t>1er apellido</t>
  </si>
  <si>
    <t>2do apellido</t>
  </si>
  <si>
    <t>CC</t>
  </si>
  <si>
    <t>Pasaporte</t>
  </si>
  <si>
    <t xml:space="preserve"> </t>
  </si>
  <si>
    <t>Información del Representante Legal</t>
  </si>
  <si>
    <t>Sector económico:</t>
  </si>
  <si>
    <t>Permanentes</t>
  </si>
  <si>
    <t>Temporales</t>
  </si>
  <si>
    <t>Jornales</t>
  </si>
  <si>
    <t>Total</t>
  </si>
  <si>
    <t>Informales</t>
  </si>
  <si>
    <t>Producción &amp; Operaciones</t>
  </si>
  <si>
    <t>Producto o Servicio</t>
  </si>
  <si>
    <t>Administración &amp; Contabilidad</t>
  </si>
  <si>
    <t>Ventas &amp; Mercadeo</t>
  </si>
  <si>
    <t>Total empleados</t>
  </si>
  <si>
    <t>Información General</t>
  </si>
  <si>
    <t>Variación</t>
  </si>
  <si>
    <t>Activos corrientes</t>
  </si>
  <si>
    <t>Activos totales</t>
  </si>
  <si>
    <t>Pasivos corrientes</t>
  </si>
  <si>
    <t>Pasivos totales</t>
  </si>
  <si>
    <t>Ventas netas</t>
  </si>
  <si>
    <t>Ventas por exportación</t>
  </si>
  <si>
    <t>Costos Operacionales</t>
  </si>
  <si>
    <t>Gastos Operacionales</t>
  </si>
  <si>
    <t>Utilidad Operacional</t>
  </si>
  <si>
    <t>Utilidad neta</t>
  </si>
  <si>
    <t>Depreciaciones y Amortizaciones</t>
  </si>
  <si>
    <t>Inventario promedio anual</t>
  </si>
  <si>
    <t xml:space="preserve">Cuentas por cobrar clientes </t>
  </si>
  <si>
    <t>Número de empleados</t>
  </si>
  <si>
    <t xml:space="preserve">Indicadores Financieros </t>
  </si>
  <si>
    <t>EBITDA</t>
  </si>
  <si>
    <t>Margen de Utilidad Neta (Utilidad Neta / Ventas Netas)</t>
  </si>
  <si>
    <t>Razón de Liquidez (Activos Corrientes / Pasivos Corrientes)</t>
  </si>
  <si>
    <t>Endeudamiento (Pasivos Totales / Activos Totales)</t>
  </si>
  <si>
    <t>Rotación de Inventarios (Inventario/Ventas Netas)*330</t>
  </si>
  <si>
    <t>Rotación Cuentas por Cobrar ( Cuentas por Cobrar/Ventas Netas)*330</t>
  </si>
  <si>
    <t>Capital de Trabajo (Activos Corrientes – Pasivos Corrientes)</t>
  </si>
  <si>
    <t>Margen de Utilidad Operacional (Utilidad Operacional / Ventas Netas)</t>
  </si>
  <si>
    <t>Flujo de Caja</t>
  </si>
  <si>
    <t>Ingresos Operacionales</t>
  </si>
  <si>
    <t xml:space="preserve"> VPN EBITDA Histórico</t>
  </si>
  <si>
    <t>UTILIDAD BRUTA</t>
  </si>
  <si>
    <t xml:space="preserve">VPN EBITDA Proyectado </t>
  </si>
  <si>
    <t>UTILIDAD OPERACIONAL</t>
  </si>
  <si>
    <t>(+) Depreciaciones y Amortizaciones</t>
  </si>
  <si>
    <t>DIFERENCIA</t>
  </si>
  <si>
    <t>Tasa de Descuento</t>
  </si>
  <si>
    <t>Rubro</t>
  </si>
  <si>
    <t>Ventas Totales en CoP pesos</t>
  </si>
  <si>
    <t>Activos Totales en CoP pesos</t>
  </si>
  <si>
    <t>Total Exportación en CoP pesos</t>
  </si>
  <si>
    <t>si</t>
  </si>
  <si>
    <t>No</t>
  </si>
  <si>
    <t>¿De  cuál programa?</t>
  </si>
  <si>
    <t>Sección II: Información General del Proyecto</t>
  </si>
  <si>
    <t>Titulo del Proyecto:</t>
  </si>
  <si>
    <t>Tipo de Proyecto:</t>
  </si>
  <si>
    <t>Individual</t>
  </si>
  <si>
    <t>Colectivo</t>
  </si>
  <si>
    <t>Duración de la Asistencia Técnica:</t>
  </si>
  <si>
    <t>otro, cual?</t>
  </si>
  <si>
    <t>Inversión</t>
  </si>
  <si>
    <t>Valor Total del Proyecto de Expansión</t>
  </si>
  <si>
    <t>Crédito:</t>
  </si>
  <si>
    <t>Otros:</t>
  </si>
  <si>
    <t>Cual?</t>
  </si>
  <si>
    <t>Departamento:</t>
  </si>
  <si>
    <t>Sección III: Descripción de la Asistencia Técnica</t>
  </si>
  <si>
    <t>1. Justificación</t>
  </si>
  <si>
    <t>2. Objetivos de la Asistencia Técnica</t>
  </si>
  <si>
    <t>Objetivo  General:</t>
  </si>
  <si>
    <t>Objetivos Específicos:</t>
  </si>
  <si>
    <t>Titulo</t>
  </si>
  <si>
    <t>Descripción</t>
  </si>
  <si>
    <t>Productos</t>
  </si>
  <si>
    <t>Resultados</t>
  </si>
  <si>
    <t>Línea de base</t>
  </si>
  <si>
    <t>Resultados esperado</t>
  </si>
  <si>
    <t>Formalizados</t>
  </si>
  <si>
    <t>Impacto de la Asistencia Técnica</t>
  </si>
  <si>
    <t>Total empleos a generar</t>
  </si>
  <si>
    <t xml:space="preserve">% de incremento en ventas </t>
  </si>
  <si>
    <t>No.</t>
  </si>
  <si>
    <t>Actividad / Mes</t>
  </si>
  <si>
    <t>Horas</t>
  </si>
  <si>
    <t>Día del mes</t>
  </si>
  <si>
    <t>Arranque de la Asistencia Técnica</t>
  </si>
  <si>
    <t>0.1.</t>
  </si>
  <si>
    <t>0.2.</t>
  </si>
  <si>
    <t>1.1.</t>
  </si>
  <si>
    <t>1.2.</t>
  </si>
  <si>
    <t>1.3.</t>
  </si>
  <si>
    <t>1.4.</t>
  </si>
  <si>
    <t>1.5.</t>
  </si>
  <si>
    <t>1.6.</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</si>
  <si>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</si>
  <si>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</si>
  <si>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</si>
  <si>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</si>
  <si>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</si>
  <si>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</si>
  <si>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</si>
  <si>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</si>
  <si>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</si>
  <si>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</si>
  <si>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</si>
  <si>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</si>
  <si>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</si>
  <si>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</si>
  <si>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</si>
  <si>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</si>
  <si>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</si>
  <si>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</si>
  <si>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</si>
  <si>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</si>
  <si>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</si>
  <si>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</si>
  <si>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</si>
  <si>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</si>
  <si>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</si>
  <si>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</si>
  <si>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</si>
  <si>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</si>
  <si>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</si>
  <si>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</si>
  <si>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</si>
  <si>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</si>
  <si>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</si>
  <si>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</si>
  <si>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</si>
  <si>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</si>
  <si>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</si>
  <si>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</si>
  <si>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</si>
  <si>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</si>
  <si>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</si>
  <si>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</si>
  <si>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</si>
  <si>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</si>
  <si>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</si>
  <si>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</si>
  <si>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</si>
  <si>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</si>
  <si>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</si>
  <si>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</si>
  <si>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</si>
  <si>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</si>
  <si>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</si>
  <si>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</si>
  <si>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TOTAL</t>
  </si>
  <si>
    <t>■</t>
  </si>
  <si>
    <t>Sección IV: Presupuesto Detallado del Proyecto de Expansión</t>
  </si>
  <si>
    <t>RUBROS</t>
  </si>
  <si>
    <t>USOS</t>
  </si>
  <si>
    <t>FUENTES</t>
  </si>
  <si>
    <t>Unidad (horas)</t>
  </si>
  <si>
    <t>Total Usos</t>
  </si>
  <si>
    <t>Recursos Propios</t>
  </si>
  <si>
    <t>Otra Cooperación</t>
  </si>
  <si>
    <t>Entidad Financiera</t>
  </si>
  <si>
    <t>Total Fuentes</t>
  </si>
  <si>
    <t>Aporte</t>
  </si>
  <si>
    <t>%</t>
  </si>
  <si>
    <t>Efectivo</t>
  </si>
  <si>
    <t>Subtotal Asistencia Técnica</t>
  </si>
  <si>
    <t>Sección V: Equipo Ejecutor y Forma de Pago</t>
  </si>
  <si>
    <t>1. Valor Contrato de Consultoría</t>
  </si>
  <si>
    <t>Valor Unitario</t>
  </si>
  <si>
    <t>Valor Total</t>
  </si>
  <si>
    <t>Costo Fijo por Producto</t>
  </si>
  <si>
    <t>Costo Fijo por Hora</t>
  </si>
  <si>
    <t>Costo Variable por éxito</t>
  </si>
  <si>
    <t>Nombre Consultor / Firma</t>
  </si>
  <si>
    <t>Responsable:</t>
  </si>
  <si>
    <t>NIT / CC</t>
  </si>
  <si>
    <t>Correo electrónico:</t>
  </si>
  <si>
    <t>No. Celular:</t>
  </si>
  <si>
    <t>pagos</t>
  </si>
  <si>
    <t>productos</t>
  </si>
  <si>
    <t>EMPLEOS</t>
  </si>
  <si>
    <t>HORAS</t>
  </si>
  <si>
    <t>TARIFA MIDAS</t>
  </si>
  <si>
    <t>PORCENTAJE DE APORTE MIDAS</t>
  </si>
  <si>
    <t>VALOR TOTAL HORA CONSULTORIA</t>
  </si>
  <si>
    <t>VALOR TOTAL CONSULTORIA</t>
  </si>
  <si>
    <t>Producto a Entregar</t>
  </si>
  <si>
    <t>Empleo a Generar</t>
  </si>
  <si>
    <t>Fecha Empleos</t>
  </si>
  <si>
    <t>Fecha Pagos</t>
  </si>
  <si>
    <t>% Costo</t>
  </si>
  <si>
    <t>HITO</t>
  </si>
  <si>
    <t>PRODUCTOS</t>
  </si>
  <si>
    <t>Equipo Consultor PROPUESTO</t>
  </si>
  <si>
    <t>Nombre</t>
  </si>
  <si>
    <t>Apellido</t>
  </si>
  <si>
    <t>Cargo</t>
  </si>
  <si>
    <t>Rol</t>
  </si>
  <si>
    <t>Dedicación</t>
  </si>
  <si>
    <t>Identificación</t>
  </si>
  <si>
    <t>Tarifa Hora</t>
  </si>
  <si>
    <t>Responsable Proveedor de Proyectos</t>
  </si>
  <si>
    <t>Apellidos</t>
  </si>
  <si>
    <t>Oficina Regional</t>
  </si>
  <si>
    <t>Correo electrónico</t>
  </si>
  <si>
    <t>Celular</t>
  </si>
  <si>
    <t>Meses</t>
  </si>
  <si>
    <t>Empleos</t>
  </si>
  <si>
    <t>HITOS</t>
  </si>
  <si>
    <t>productos a recibir</t>
  </si>
  <si>
    <t>COSTO TOTAL MIDAS</t>
  </si>
  <si>
    <t>Valor Promedio Hora</t>
  </si>
  <si>
    <t>MES</t>
  </si>
  <si>
    <t>E</t>
  </si>
  <si>
    <t>Ambiental</t>
  </si>
  <si>
    <t>V</t>
  </si>
  <si>
    <t xml:space="preserve">Cadena de Abastecimiento </t>
  </si>
  <si>
    <t>Calidad</t>
  </si>
  <si>
    <t>Comercio Exterior</t>
  </si>
  <si>
    <t>Consumo Masivo</t>
  </si>
  <si>
    <t>Estrategia de Negocios</t>
  </si>
  <si>
    <t>Finanzas</t>
  </si>
  <si>
    <t>Formulación de Proyectos</t>
  </si>
  <si>
    <t>Franquicias</t>
  </si>
  <si>
    <t>Gestión Humana</t>
  </si>
  <si>
    <t>Logística</t>
  </si>
  <si>
    <t>Mercadeo</t>
  </si>
  <si>
    <t>Organización y Procesos</t>
  </si>
  <si>
    <t>Producción</t>
  </si>
  <si>
    <t>Tecnología de la Información</t>
  </si>
  <si>
    <t>Ventas</t>
  </si>
  <si>
    <t>Otro</t>
  </si>
  <si>
    <r>
      <t>Nombre  Razón Social * :</t>
    </r>
    <r>
      <rPr>
        <u/>
        <sz val="10"/>
        <rFont val="Verdana"/>
        <family val="2"/>
      </rPr>
      <t xml:space="preserve"> </t>
    </r>
  </si>
  <si>
    <r>
      <t xml:space="preserve">4. Cifras Operacionales: </t>
    </r>
    <r>
      <rPr>
        <sz val="11"/>
        <rFont val="Verdana"/>
        <family val="2"/>
      </rPr>
      <t>Indique la información de los 2 últimos años de operaciones</t>
    </r>
  </si>
  <si>
    <r>
      <t>3. Definición y alcance de la Asistencia Técnica:</t>
    </r>
    <r>
      <rPr>
        <b/>
        <sz val="10"/>
        <rFont val="Verdana"/>
        <family val="2"/>
      </rPr>
      <t xml:space="preserve"> </t>
    </r>
    <r>
      <rPr>
        <sz val="10"/>
        <rFont val="Verdana"/>
        <family val="2"/>
      </rPr>
      <t>defina los productos, resultados e impactos</t>
    </r>
  </si>
  <si>
    <t xml:space="preserve">EVALUACIÓN DE PROPUESTA </t>
  </si>
  <si>
    <t>FASE DE PRE-EVALUACION</t>
  </si>
  <si>
    <t xml:space="preserve">Proponente: </t>
  </si>
  <si>
    <t xml:space="preserve">Ubicación: </t>
  </si>
  <si>
    <t xml:space="preserve">Nombre de la Propuesta: </t>
  </si>
  <si>
    <t xml:space="preserve">Proveedor de Proyecto: </t>
  </si>
  <si>
    <t xml:space="preserve">Código del Proyecto: </t>
  </si>
  <si>
    <t xml:space="preserve">REQUISITOS </t>
  </si>
  <si>
    <t>Evaluador</t>
  </si>
  <si>
    <t xml:space="preserve">  SI</t>
  </si>
  <si>
    <t xml:space="preserve">  NO</t>
  </si>
  <si>
    <t>Si</t>
  </si>
  <si>
    <t xml:space="preserve">Proponente y fuentes de recursos no vinculados a actividades ilícitas </t>
  </si>
  <si>
    <t xml:space="preserve">Factibilidad del proyecto adecuada y sostenible </t>
  </si>
  <si>
    <t>Garantía de contrapartida y recursos del proponente asegurada</t>
  </si>
  <si>
    <t>Proponente es empresa legalmente constituida</t>
  </si>
  <si>
    <t xml:space="preserve">Manifestamos que de acuerdo con los criterios establecidos para la Fase de Verificación, remitimos la información requerida completa y revisada, por lo que consideramos que el proyecto puede pasar a la Fase de Evaluación. </t>
  </si>
  <si>
    <t>Ciudad, Fecha</t>
  </si>
  <si>
    <t>POR FAVOR NO AGREGUE NI ELIMINE FILAS NI COLUMNAS EN NINGUNA PARTE DE ESTE FORMATO</t>
  </si>
  <si>
    <t>Número de identificacion</t>
  </si>
  <si>
    <t>Extranjeria</t>
  </si>
  <si>
    <t>Estado Fuentes y Usos: CoP (miles)</t>
  </si>
  <si>
    <t>Costo Unitario 
(miles $ / hr)</t>
  </si>
  <si>
    <t>Líneas temáticas</t>
  </si>
  <si>
    <t>Título del proyecto</t>
  </si>
  <si>
    <t>Duración de la propuesta</t>
  </si>
  <si>
    <t xml:space="preserve">Proponente </t>
  </si>
  <si>
    <t>Razón de Liquidez</t>
  </si>
  <si>
    <t>Razón de Endeudamiento</t>
  </si>
  <si>
    <t>Capacidad de Gestión de Recursos</t>
  </si>
  <si>
    <r>
      <t xml:space="preserve">Un </t>
    </r>
    <r>
      <rPr>
        <b/>
        <u/>
        <sz val="10"/>
        <rFont val="Calibri"/>
        <family val="2"/>
      </rPr>
      <t>bien o servicio nuevo</t>
    </r>
    <r>
      <rPr>
        <sz val="10"/>
        <rFont val="Calibri"/>
        <family val="2"/>
      </rPr>
      <t xml:space="preserve"> es un producto cuyas características fundamentales (especificaciones técnicas, componentes y materiales, software incorporado o usos previstos) difieren significativamente de los correspondientes a productos anteriores producidos por la empresa</t>
    </r>
  </si>
  <si>
    <t>a.</t>
  </si>
  <si>
    <r>
      <t xml:space="preserve">Bienes o servicios </t>
    </r>
    <r>
      <rPr>
        <b/>
        <u/>
        <sz val="11"/>
        <rFont val="Calibri"/>
        <family val="2"/>
      </rPr>
      <t>nuevos</t>
    </r>
    <r>
      <rPr>
        <sz val="11"/>
        <rFont val="Calibri"/>
        <family val="2"/>
      </rPr>
      <t xml:space="preserve"> esperados en la propuesta:</t>
    </r>
  </si>
  <si>
    <t>SI</t>
  </si>
  <si>
    <t>NO</t>
  </si>
  <si>
    <t>Cantidad</t>
  </si>
  <si>
    <r>
      <t>Un b</t>
    </r>
    <r>
      <rPr>
        <b/>
        <u/>
        <sz val="10"/>
        <rFont val="Calibri"/>
        <family val="2"/>
      </rPr>
      <t>ien o servicio significativamente mejorado</t>
    </r>
    <r>
      <rPr>
        <sz val="10"/>
        <rFont val="Calibri"/>
        <family val="2"/>
      </rPr>
      <t xml:space="preserve"> es un bien o servicio existente cuyo desempeño ha sido mejorado o perfeccionado en gran medida. Puede darse por el uso de componentes o materiales de mejor desempeño, o por cambios en uno de los subsistemas técnicos que componen un producto complejo</t>
    </r>
  </si>
  <si>
    <t>b.</t>
  </si>
  <si>
    <r>
      <t xml:space="preserve">Bienes o servicios </t>
    </r>
    <r>
      <rPr>
        <b/>
        <u/>
        <sz val="11"/>
        <rFont val="Calibri"/>
        <family val="2"/>
      </rPr>
      <t>significativamente mejorados</t>
    </r>
    <r>
      <rPr>
        <sz val="11"/>
        <rFont val="Calibri"/>
        <family val="2"/>
      </rPr>
      <t xml:space="preserve"> esperados en la propuesta:</t>
    </r>
  </si>
  <si>
    <t>Indicador de Innovación</t>
  </si>
  <si>
    <t>Porcentaje de Contrapartida  (%)</t>
  </si>
  <si>
    <t>FORMATO DE PRE EVALUACIÓN</t>
  </si>
  <si>
    <t>Municipio:</t>
  </si>
  <si>
    <t>Firma representante legal PPs</t>
  </si>
  <si>
    <t xml:space="preserve">Valor Total del Proyecto </t>
  </si>
  <si>
    <t>La propuesta presenta los anexos de manera completa y de acuerdo con lo exigido en el manual de desarrollo de negocios</t>
  </si>
  <si>
    <t>Cambio en ventas esperado</t>
  </si>
  <si>
    <t>Indicador de innovación (#)</t>
  </si>
  <si>
    <t xml:space="preserve">1. Identificación proponente: </t>
  </si>
  <si>
    <t>Ver lista desplegable</t>
  </si>
  <si>
    <t>Innovación, desarrollo y transferencia tecnológica</t>
  </si>
  <si>
    <t>Promoción al acceso y uso de TIC's</t>
  </si>
  <si>
    <t>Proveedor del proyecto</t>
  </si>
  <si>
    <t>Monto  solicitado por el proyecto</t>
  </si>
  <si>
    <t>D           M           A</t>
  </si>
  <si>
    <t xml:space="preserve">            Tiempo de constitución  (En años)</t>
  </si>
  <si>
    <r>
      <t xml:space="preserve">2. Información Básica de los beneficiarios: </t>
    </r>
    <r>
      <rPr>
        <sz val="11"/>
        <rFont val="Verdana"/>
        <family val="2"/>
      </rPr>
      <t>Indique el sector a que pertenecen, el personal actualmente empleado para generar sus ventas y caracteristicas generales de los beneficiarios</t>
    </r>
  </si>
  <si>
    <t>Descripción de los principales productos o servicios generados por los beneficiarios:</t>
  </si>
  <si>
    <t xml:space="preserve">Fundación </t>
  </si>
  <si>
    <t>Corporación</t>
  </si>
  <si>
    <t>Cooperativa</t>
  </si>
  <si>
    <t>Gremio</t>
  </si>
  <si>
    <t>Asociación de MIPYMES</t>
  </si>
  <si>
    <t>Caja de compensación familiar</t>
  </si>
  <si>
    <t>No MIPYMES</t>
  </si>
  <si>
    <t>Especialista de proyectos</t>
  </si>
  <si>
    <t>Convocatoria</t>
  </si>
  <si>
    <t>3. Información Financiera del proponente</t>
  </si>
  <si>
    <t>Estados Financieros de los Ultimos Años en pesos corrientes de cada año en pesos</t>
  </si>
  <si>
    <t>En Pesos</t>
  </si>
  <si>
    <t>Impacto en empleos e ingresos</t>
  </si>
  <si>
    <t>Impactos en Innovación</t>
  </si>
  <si>
    <t>4. Identifique el cargo de los participantes en el proyecto</t>
  </si>
  <si>
    <t>Valor Contrapartida proponente/ Beneficiaros</t>
  </si>
  <si>
    <r>
      <t xml:space="preserve">4. Plan de Acción: </t>
    </r>
    <r>
      <rPr>
        <sz val="10"/>
        <rFont val="Verdana"/>
        <family val="2"/>
      </rPr>
      <t xml:space="preserve">De acuerdo con los productos planteados, defina las actividades y resultados en función de los objetivos específicos a alcanzar </t>
    </r>
  </si>
  <si>
    <t>Monto de cofinanciación en efectivo</t>
  </si>
  <si>
    <t>Fuente Contrapartida en efectivo</t>
  </si>
  <si>
    <t>Aporte en efectivo Asistencia técnica</t>
  </si>
  <si>
    <t xml:space="preserve">Tipo de Contribuyente: </t>
  </si>
  <si>
    <t>RURAL</t>
  </si>
  <si>
    <t>URBANO</t>
  </si>
  <si>
    <t>Categoría del proponente</t>
  </si>
  <si>
    <t>Microempresa</t>
  </si>
  <si>
    <t>Pequeña empresas</t>
  </si>
  <si>
    <t>Mediana Empresa</t>
  </si>
  <si>
    <t>Otros</t>
  </si>
  <si>
    <t>Equipo del Proponente</t>
  </si>
  <si>
    <t>6.a.</t>
  </si>
  <si>
    <t>6.b.</t>
  </si>
  <si>
    <t>6.c.</t>
  </si>
  <si>
    <t>6.d.</t>
  </si>
  <si>
    <t>6.e.</t>
  </si>
  <si>
    <t>6.f.</t>
  </si>
  <si>
    <t>6.g.</t>
  </si>
  <si>
    <t>6.h.</t>
  </si>
  <si>
    <t>Copie valores</t>
  </si>
  <si>
    <t xml:space="preserve">¿Ha realizado proyectos con fondos de la Alcaldia de Pereira? </t>
  </si>
  <si>
    <t>Características de los beneficiarios:</t>
  </si>
  <si>
    <t>Explique como se estimó las ventas esperadas:</t>
  </si>
  <si>
    <t>Sección I: Información Proponente y beneficiarios</t>
  </si>
  <si>
    <t xml:space="preserve"> (Ver descripción de cada linea temática en los Terminos de Referencia)</t>
  </si>
  <si>
    <t>Generación empleo ( Coloque el número de empleos a generar nuevos en el periodo exacto en el que proponente se puede comprometer a certificarlos)</t>
  </si>
  <si>
    <t xml:space="preserve"> (Ver Registro Regional de Proveedores de Proyectos)</t>
  </si>
  <si>
    <t>Marque con una X</t>
  </si>
  <si>
    <t xml:space="preserve">Mpio: </t>
  </si>
  <si>
    <t xml:space="preserve">REPORTE DE EMPLEADOS ACTUALES </t>
  </si>
  <si>
    <t>Ubicación del proyecto en el Municipio de PEREIRA</t>
  </si>
  <si>
    <t xml:space="preserve"> CIIU QUE APLICAN</t>
  </si>
  <si>
    <t>Proyecto con vocación exportadora SI/NO</t>
  </si>
  <si>
    <t>Realice un breve descripción de la calidad del empleo a generar: Tipo de contrato, tiempo, forma de certificación.</t>
  </si>
  <si>
    <t xml:space="preserve">Describa con precisión la forma en la cual la Asistencia Técnica generará los empleos propuestos (Cuantos, como, donde, en que periodo, persona responsable de la certificación de los empleos. </t>
  </si>
  <si>
    <t>(No diligenciar los espacios en color gris)</t>
  </si>
  <si>
    <t>Descripcion :</t>
  </si>
  <si>
    <t>Descripción del encadenamiento productivo:</t>
  </si>
  <si>
    <t>Defina en términos generales cuales son los hechos que dan lugar al proyecto. Estos pueden ser negativos,  cosas por mejorar  u oportunidades que la(s)  empresa(s) quiere(n) aprovechar para optimizar su desempeño. Describa porque es necesario el proyecto . La identificación  clara del problema, causas, efectos alternativa de solución seleccionada  se convierte en un insumo  importante para la evaluación del proyecto</t>
  </si>
  <si>
    <t>Plantee un (1) solo objetivo general y describa de manera precisa y completa  los objetivos específicos  necesarios para alcanzar el objetivo general en función de resolver el problema planteado. Los objetivos deben tener coherencia con la situación planteada</t>
  </si>
  <si>
    <r>
      <rPr>
        <b/>
        <sz val="9"/>
        <rFont val="Arial"/>
        <family val="2"/>
      </rPr>
      <t>3. Información Financiera General</t>
    </r>
    <r>
      <rPr>
        <sz val="9"/>
        <rFont val="Arial"/>
        <family val="2"/>
      </rPr>
      <t xml:space="preserve">
Para diligenciar la Información Financiera es necesario extraer los datos del Balance General y del Estado de Resultados, auditados, de los dos últimos años y correspondientes a la entidad proponente. Estos documentos de soporte de la Información Financiera, deben anexarse incluyendo las notas respectivas del  Contador. Los Indicadores Financieros se generan de manera automática, así como los porcentajes de variación de un año con respecto al otro.
El Flujo de Caja corresponde al resumen de los ingresos, costos, gastos, depreciaciones y amortizaciones de la dinámica económica de los beneficiarios. Se calcula como línea base el último período pasado anual, teniendo en cuenta el mes de presentación del proyecto; además, se debe proyectar el flujo de caja para los siguientes tres períodos anuales. Las proyecciones deben contemplar el impacto generado, en los ingresos y egresos de los beneficiarios, en razón de la Asistencia Técnica implementada.
Recomendaciones:
Si el  proyecto es colectivo, se requiere conocer de manera detallada el flujo de caja anual de los beneficiarios, estimando un comportamiento promedio de todos ellos. Debe elaborarse en archivo Excel y anexarse, una explicación muy clara de cada uno de los ingresos y egresos dados en la dinámica económica de los beneficiarios. Los datos numéricos y las operaciones aritméticas respectivas, deben ser observables de manera directa sin que se requiera lectura de las fórmulas utilizadas </t>
    </r>
  </si>
  <si>
    <t>5. Nivel de Endeudamiento  de la empresa</t>
  </si>
  <si>
    <t xml:space="preserve">6. Descripción de proyectos previos: </t>
  </si>
  <si>
    <t xml:space="preserve">¿Ha realizado  proyectos de asistencia técnica? </t>
  </si>
  <si>
    <t>¿Tiene implementada dicha asistencia?                                 Si</t>
  </si>
  <si>
    <r>
      <rPr>
        <b/>
        <sz val="9"/>
        <rFont val="Arial"/>
        <family val="2"/>
      </rPr>
      <t>4. Cifras Operacionales</t>
    </r>
    <r>
      <rPr>
        <sz val="9"/>
        <rFont val="Arial"/>
        <family val="2"/>
      </rPr>
      <t xml:space="preserve">
El modelo genera automáticamente de la tabla de Información Financiera General, las Ventas Totales, los Activos Totales y las Exportaciones Totales.
</t>
    </r>
    <r>
      <rPr>
        <u/>
        <sz val="9"/>
        <rFont val="Arial"/>
        <family val="2"/>
      </rPr>
      <t xml:space="preserve">Descripción del nivel de endeudamiento </t>
    </r>
    <r>
      <rPr>
        <sz val="9"/>
        <rFont val="Arial"/>
        <family val="2"/>
      </rPr>
      <t xml:space="preserve">
El endeudamiento  se  calcula automáticamente.
</t>
    </r>
  </si>
  <si>
    <r>
      <rPr>
        <b/>
        <sz val="9"/>
        <rFont val="Arial"/>
        <family val="2"/>
      </rPr>
      <t xml:space="preserve">Sección III: DESCRIPCION DE LA ASISTENCIA TECNICA </t>
    </r>
    <r>
      <rPr>
        <sz val="9"/>
        <rFont val="Arial"/>
        <family val="2"/>
      </rPr>
      <t xml:space="preserve">
En la Sección III es necesario describir el proyecto de acuerdo con los siguientes elementos: 1) Justificación, 2) Objetivos, 3) Definición y Alcance de la Asistencia Técnica (productos, resultados e impacto) y 4) Plan de Acción.
1. Justificación
En la justificación de la asistencia técnica  a solicitar es necesario definir cuáles son los hechos que dan lugar al proyecto. Estos pueden ser negativos, cosas por mejorar u oportunidades que la(s) empresa(s) beneficiaria(s) quieren aprovechar para optimizar su desempeño. Se describe por qué es necesaria la asistencia técnica y el crédito solicitado, cuáles son las debilidades que optimizaría y las fortalezas que aprovecharía.
En esta sección se debe describir de manera cualitativa y cuantitativa la situación actual de los beneficiarios como un problema a resolver o como una oportunidad a capitalizar con el Proyecto de Asistencia Técnica propuesto.
Ejemplo:
Aunque tradicionalmente la Compañía General de Juguetes S.A. ha tenido un gran reconocimiento en el mercado, sus diferentes líneas de productos han entrado a su fase de declinación, razón por la cual los porcentajes de variación en ventas han venido en descenso durante los últimos tres años (10%, 12% y 14%). La empresa desarrolló una investigación de mercados, en la cual se evidencian varios cambios en las preferencias y gustos de la población infantil (niños y niñas entre 3 y 10 años de edad). Los cambios mencionados, le exigen a la empresa, realizar modificaciones en la manufactura de los productos y en los sistemas de producción para adaptarse a las exigencias del mercado.
Nota: La justificación no debe referirse por ejemplo a la importancia de desarrollar un proceso de certificación (una justificación así le sirve a cualquier proyecto de certificación), sino a la de desarrollar ese proceso de certificación  para esa empresa beneficiaria específica, en este momento en particular. 
2. Objetivos
Los objetivos deben responder a la pregunta: Qué se quiere lograr con este proyecto? Su descripción debe plantear la solución del problema a resolver con la asistencia técnica planteada. Los objetivos deben definirse en términos de los efectos y/o impactos que se desean lograr; deben tener coherencia con la situación planteada en el punto anterior (Justificación).
Definir los objetivos del proyecto es una herramienta necesaria para asegurar la comprensión común por parte de todos los actores involucrados y tener claridad sobre lo qué se quiere lograr. Se deben definir 2 niveles de objetivos: un objetivo general y varios objetivos específicos (máximo 5).   
Objetivo General: Debe plantearse un (1) solo objetivo general. Debe redactarse de tal manera que defina claramente qué se va a hacer. Debe ser medible y definir en cuánto tiempo se va a realizar. El objetivo general responde a la pregunta: ¿Qué se quiere lograr?; sirve para determinar el título del proyecto.
Ejemplo:
Asistencia técnica para incorporar 3 nuevas líneas de productos en Compañía General de Juguetes S.A. en un plazo de 8 meses.
Objetivos Específicos: Indican resultados más precisos. Deben cumplir con las siguientes características: i) Medibles, ii) Alcanzables, iii) Realistas y iv) Con fecha límite. Pueden ser de tipo operacional, es decir, que se relacionen con las actividades y productos esperados, o de resultados, en términos de los productos que se generan por el proyecto. 
</t>
    </r>
  </si>
  <si>
    <t>Valor total de la asistencia técnica</t>
  </si>
  <si>
    <t>Recursos propios:</t>
  </si>
  <si>
    <t>Lugar Ejecución del Proyecto: Indique el lugar en donde se va a llevar a cabo el proyecto (Ciudad/Municipio)</t>
  </si>
  <si>
    <t>Proveedor del proyectos:</t>
  </si>
  <si>
    <t>Tipos de empleo nuevos a generar</t>
  </si>
  <si>
    <t>Explique como se estimó el incremento en ventas propuesto,como y  cuando lo generará:</t>
  </si>
  <si>
    <t>Aporte social</t>
  </si>
  <si>
    <r>
      <t xml:space="preserve">%
</t>
    </r>
    <r>
      <rPr>
        <sz val="9"/>
        <rFont val="Arial"/>
        <family val="2"/>
      </rPr>
      <t>CONTR</t>
    </r>
  </si>
  <si>
    <t>No olvide poner el signo %</t>
  </si>
  <si>
    <t>Formato Solicitud  de Asistencia Técnica  F-PER-001</t>
  </si>
  <si>
    <t>Costo por empleo en pesos</t>
  </si>
  <si>
    <t>% 
PROG</t>
  </si>
  <si>
    <t>PROGRAMA</t>
  </si>
  <si>
    <t>2. Identificación  Empresa de Consultoría</t>
  </si>
  <si>
    <t>3. Forma de Pago Programa de Apoyo al Desarrollo Empresarial de Pereira</t>
  </si>
  <si>
    <t>Tarifa PROGRAMA</t>
  </si>
  <si>
    <t>Valor PROGRAMA</t>
  </si>
  <si>
    <t>INSTRUCTIVO DE DILIGENCIAMIENTO FORMATO F- PER 001</t>
  </si>
  <si>
    <r>
      <t xml:space="preserve">El Formato de Solicitud de Asistencia Técnica F--PER-001 está conformado por cinco secciones: 
•  Sección I:    Información de la entidad proponente
•  Sección II:  Información General del Proyecto
•  Sección III:  Descripción del Proyecto
•  Sección IV:  Presupuesto Detallado
•  Sección V:  Equipo Ejecutor y Forma de Pago
Este formato está diseñado en Excel, por lo tanto no pueden agregarse ni eliminarse filas ni columnas. En las celdas con fondo  amarillo, se digitará la información pertinente. Las celdas con fondo gris generan resultados automáticos. Las celdas con fondo verde, destacan datos relevantes de la asistencia técnica.
</t>
    </r>
    <r>
      <rPr>
        <b/>
        <sz val="9"/>
        <rFont val="Arial"/>
        <family val="2"/>
      </rPr>
      <t>Anexos del Formato:</t>
    </r>
    <r>
      <rPr>
        <sz val="9"/>
        <rFont val="Arial"/>
        <family val="2"/>
      </rPr>
      <t xml:space="preserve">
• Instructivo
• Pre evaluación
• Tablas de apoyo CIIU
</t>
    </r>
  </si>
  <si>
    <r>
      <rPr>
        <b/>
        <sz val="9"/>
        <rFont val="Arial"/>
        <family val="2"/>
      </rPr>
      <t>Sección I: INFORMACION DEL PROPONENTE</t>
    </r>
    <r>
      <rPr>
        <sz val="9"/>
        <rFont val="Arial"/>
        <family val="2"/>
      </rPr>
      <t xml:space="preserve">
</t>
    </r>
    <r>
      <rPr>
        <u/>
        <sz val="9"/>
        <rFont val="Arial"/>
        <family val="2"/>
      </rPr>
      <t>1. Identificación del proponente</t>
    </r>
    <r>
      <rPr>
        <sz val="9"/>
        <rFont val="Arial"/>
        <family val="2"/>
      </rPr>
      <t xml:space="preserve">
En esta primera sección es indispensable diligenciar en su totalidad la información sobre la identificación del proponente, completando todos los campos de la sección: Razón social, NIT, Matrícula Cámara de Comercio, Fecha de Constitución, tiempo de constitución en años, tipo de Contribuyente, Dirección, categoría de proponente (ver lista desplegable), describir si el proyecto es rural o urbano, Departamento, Municipio, corregimiento y vereda, Teléfono, Fax, E-mail, Página Web (www), Información  del Representante legal.
Recomendaciones: 
Razón Social: Corresponde al nombre que aparece en el Certificado de Existencia y Representación Legal de la Cámara de Comercio del proponente el cual deberá ser el mismo del Registro Único Tributario RUT.
La Fecha de Constitución del proponente, deberá ser diligenciada con números separados por guiones, Ejemplo:(DD-MM-AA), (22-07-09).
El tiempo en años de constitución será validado con el Certificado de Existencia y Representación Legal.
El nombre del Representante Legal del proponente, la Dirección, el Teléfono y el Fax registrados en el Formato F - PER 001, deberán coincidir con los datos registrados en el Certificado de Cámara de Comercio y el RUT. Si la entidad ha realizado cambios en la información relacionada, deberá actualizarse tanto en el RUT, como en el Certificado de Cámara de Comercio.
                                                                                                                                                                                                                                                                                                                                                                                             </t>
    </r>
    <r>
      <rPr>
        <u/>
        <sz val="9"/>
        <rFont val="Arial"/>
        <family val="2"/>
      </rPr>
      <t>2. Información Básica de los beneficiarios</t>
    </r>
    <r>
      <rPr>
        <sz val="9"/>
        <rFont val="Arial"/>
        <family val="2"/>
      </rPr>
      <t xml:space="preserve">
Los datos de Sector Económico (ver vista desplegable de CIIU en la celda), Reporte de Empleados Actuales (Deberá coincidir con la línea base de empleos que se adjunte al proyecto),  Productos o Servicios, describa las características de los beneficiarios, en este punto es fundamental definir el si la empresa o grupo de empresarios tienen vocación exportadora (SI/NO) y hacer una breve descripción del producto que exportan, a quien lo exportan, hace cuanto lo exportan o si se tiene en proyecto exportarlo, es importante resaltar en este punto si el proyecto promueve la vocación exportadora de sus beneficiarios.
Recomendaciones para diligenciar el reporte de empleos actuales:
Empleados: El formato permite discriminar a los empleados actuales en tres áreas funcionales básicas: i) Producción &amp; Operaciones, ii) Administración &amp; Contabilidad, y iii) Ventas &amp; Mercadeo. Cualquier empleado debe asimilarse a una de las anteriores categorías. Asimismo se clasifican en la columna de empleado Permanente, aquella(s) persona(s) contratada(s) a término indefinido; como Temporal, aquella(s) persona(s) contratada(s) a un año o tiempo menor a un año; en Jornales, aquella(s) persona(s) contratadas por días; en Informales, aquella(s) personas sin legalidades en el trabajo desempeñado.   
Un empleo  rural generado es equivalente a 100 jornales o días de trabajo. 
Un empleo urbano al destajo es equivalente a 144 días. (Cabe aclarar que para la presente convocatoria, se priorizarán los proyectos con empleos de calidad es decir con aquellos empleos que cumplan con las exigencias de ley)
Productos o Servicios: Se deberán describir los principales productos o servicios generados por los beneficiarios.
</t>
    </r>
  </si>
  <si>
    <t xml:space="preserve">3. Definición y Alcance de la Asistencia Técnica 
La definición y alcance de la Asistencia Técnica  se logra en términos de productos, resultados e impacto en empleo y ventas (ingresos).
3.1. Productos
Los productos de la Asistencia Técnica consisten en el conjunto de entregables concretos, medibles, realizables y verificables que se esperan obtener con su ejecución, y que permiten validar  el logro de los objetivos específicos. Dichos productos se deben redactar de manera “concreta” y “precisa” para que quede claro el alcance de cada producto. 
La descripción de los productos debe recopilar las actividades que se describen en el Plan de Acción, así como establecer claramente los “entregables” (evidencia de verificación de la Asistencia Técnica). 
Los productos deben ser registrados de forma consecutiva, conforme sea la entrega de los mismos durante el horizonte de tiempo del proyecto.
                                                                                                                                                                                                                                                                                                                                                                 En el formulario F-PER-001, cada Producto de la Asistencia Técnica (Título) está conectado  directamente con:
• Cada macro actividad del plan de acción
• Cada rubro del estado de fuentes y usos (Asistencia Técnica)
• Cada producto a entregar en la propuesta de forma de pago
3.2. Resultados
Los resultados reflejan aquello que la(s) empresa(s) beneficiaria(s) lograrán con los productos de la Asistencia Técnica. Los resultados son indicadores  relacionados con el impacto de la Asistencia Técnica del proyecto, diferentes a empleo y ventas. Se deben expresar en términos de indicadores objetivamente verificables, presentando línea de base (punto de partida) y resultado esperado (meta).
Los resultados son los beneficios monetarios y  no monetarios para los beneficiarios, que se producirán con la implementación de las actividades que se desarrollarán en el marco de la asistencia técnica. Estos beneficios deben poder resolver o capitalizar la situación actual descrita en la justificación.
</t>
  </si>
  <si>
    <t xml:space="preserve">3.3. Impactos en empleos e ingresos
El impacto de la asistencia técnica se mide de acuerdo con el porcentaje de ventas (ó ingresos) a aumentar y el número total de empleos a generar.
Ejemplo:
Producción &amp; Operaciones   30
Administración &amp; Contabilidad  10
Mercadeo &amp; Ventas    20
Total empleos a generar  60
% de ventas a aumentar  20%
La descripción solicitada debe dar respuesta a los siguientes interrogantes:
   a. ¿Cómo se generarán los empleos?
   b. ¿Cómo se certificarán los empleos (duración y tipo de contrato)?
   b. ¿Quién es el responsable de la verificación de los empleos nuevos generados y los empleos consolidados?                                                                                                                                                                                                
Para la presente convocatoria del Programa de Apoyo al Desarrollo Empresarial de Pereira, se evaluará la calidad de los empleos nuevos generados, por tal motivo es indispensable definir el tipo de contratación de desarrollarse: Contratos a termino indefinido, contratos a termino fijo, contratos por obra, jornales, entre otros.
El incremento en ingresos debe establecerse, conforme a la dinámica económica de los beneficiarios del proyecto. Para tal efecto, el flujo de caja debe ser coherente con este indicador. Es necesario describir la forma cómo se calcula el incremento en ventas esperado (crecimiento en ingresos).
Adicionalmente se deberá calcular el promedio mensual de ventas netas esperadas con la implementación del proyecto.
3.4. Impactos en innovación
Los impactos en innovación, serán medidos de la siguiente manera:
a. Bienes o servicios nuevos esperados en la propuesta
Escriba una X en SI, si el proyecto los estima o NO en caso contrario, relacione la cantidad.
b. Bienes o servicios significativamente mejorados esperados en la propuesta.
Escriba una X en SI, si el proyecto los estima o NO en caso contrario, relacione la cantidad.
</t>
  </si>
  <si>
    <t xml:space="preserve">• Fuentes de Contrapartida 
Al diligenciar la información sobre fuentes de financiación, es necesario detallar si el proyecto se apalancará con recursos propios, crédito u otra fuente, precisando cual y especificando si los recursos provienen de entidades públicas o privadas.
• Lugar de Ejecución del Proyecto
El lugar del proyecto corresponde al lugar donde se va a llevar a cabo el proyecto.
• Proveedor de Proyectos
Se refiere a la entidad de la Red de Proveedores de Proyectos responsable de la formulación del proyecto y de su presentación al Programa de Apoyo al Desarrollo Empresarial de Pereira. (Ver Registro regional de Proveedores de Proyectos)
• Inversión 
La tabla de inversión calcula automáticamente los siguientes ítems:  
Valor Total del Proyecto 
Valor Total de la Asistencia Técnica
Costo  por Empleo 
Valor Aporte del Programa de Apoyo al Desarrollo Empresarial
Valor Contrapartida proponente/beneficiarios
A continuación se explica el detalle de cada uno:
• Valor Total del Proyecto 
Equivale a la sumatoria de los rubros principales del proyecto.
</t>
  </si>
  <si>
    <t>Impacto positivo en empleos, familias e incremento en ventas dentro del periodo apoyado por el Programa de Apoyo al Desarrollo Empresarial de Pereira</t>
  </si>
  <si>
    <r>
      <t xml:space="preserve">Por medio de la presente sometemos a consideración  del </t>
    </r>
    <r>
      <rPr>
        <sz val="10"/>
        <rFont val="Arial"/>
        <family val="2"/>
      </rPr>
      <t>Programa de Apoyo al Desarrollo Empresarial de Pereira</t>
    </r>
    <r>
      <rPr>
        <sz val="10"/>
        <rFont val="Arial"/>
        <family val="2"/>
      </rPr>
      <t xml:space="preserve"> el proyecto de la referencia.</t>
    </r>
  </si>
  <si>
    <t xml:space="preserve">El consultor entregará un informe que contenga: </t>
  </si>
  <si>
    <t>Valor Aporte 
Programa de Apoyo al Desarrollo Empresarial</t>
  </si>
  <si>
    <t>PROGRAMA DE APOYO AL DESARROLLO EMPRESARIAL DE PEREIRA</t>
  </si>
  <si>
    <t>% PROGRAMA DE APOYO</t>
  </si>
  <si>
    <t xml:space="preserve">• Valor Total de la Asistencia Técnica
Equivale a la sumatoria del valor de cada uno de los productos de la asistencia técnica. Para ejecutar cada rubro se invierten un número de horas determinado; al multiplicarse por el costo por hora se obtiene el costo por producto.
• Costo por Empleo y Valor Aporte Programa de Apoyo al Desarrollo Empresarial de Pereira
El costo por empleo se calcula con base en el valor del aporte del Programa de Apoyo al Desarrollo Empresarial de Pereira en pesos sobre el número de empleos que se generarán como fruto de la ejecución de la asistencia técnica.
• Valor Contrapartida Proponente/beneficiarios
Recursos que aporta(n) el proponente y/o lo(s) beneficiario(s) al proyecto para la asistencia técnica como para el proyecto. 
</t>
  </si>
  <si>
    <r>
      <rPr>
        <b/>
        <sz val="9"/>
        <rFont val="Arial"/>
        <family val="2"/>
      </rPr>
      <t xml:space="preserve">Sección II: INFORMACION GENERAL DEL PROYECTO </t>
    </r>
    <r>
      <rPr>
        <sz val="9"/>
        <rFont val="Arial"/>
        <family val="2"/>
      </rPr>
      <t xml:space="preserve">
En la segunda sección, se incorpora información referente al título del proyecto, el tipo de proyecto, duración de la asistencia técnica, clasificación temática de la asistencia técnica, fuente de contrapartida, lugar de ejecución del proyecto y nombre del proveedor de proyectos, número de mipymes, descripción del encadenamiento productivo.
• Título del Proyecto
Al escribir el título del proyecto se recomienda relacionarlo directamente con el objetivo general, el cual se describe en la Sección III – Descripción del Proyecto. Se recomienda, además, que el título del proyecto inicie así: Asistencia Técnica para… 
Ejemplo:
Asistencia Técnica para la incorporación de 3 nuevas líneas de productos en Compañía General de Juguetes S.A.
• La duración de la asistencia técnica debe ser máximo de cinco (4) meses; el dato plasmado en la casilla de esta sección, debe coincidir con el Plan de Acción presentado en la Sección III – Descripción de la Asistencia Técnica punto N. 4 Plan de acción.
• Clasificación Temática  
La asistencia técnica solicitada puede clasificarse temáticamente de acuerdo con la lista  desplegable  sugerida en el formato:
• Logística Empresarial, Mercadeo y Comercialización
• Mejoramiento productivo
• Innovación, desarrollo y transferencia tecnológica.
• Promoción al acceso y uso TIC´s
(Ver detalles de las líneas temáticas en los términos de referencia del Programa de apoyo al desarrollo empresarial de pereira).
Si la asistencia técnica propuesta no se encuentra entre estas opciones, se debe completar la opción “otros” con el tema que aplique.
• En esta sección es importante describir para los proyectos colectivos el número de mipymes atendidas, así como la descripción del  encadenamiento productivo (Tipos de empresas y objeto)</t>
    </r>
  </si>
  <si>
    <r>
      <rPr>
        <b/>
        <sz val="10"/>
        <rFont val="Arial"/>
        <family val="2"/>
      </rPr>
      <t>Sección IV: PRESUPUESTO DETALLADO DEL PROYECTO</t>
    </r>
    <r>
      <rPr>
        <sz val="10"/>
        <rFont val="Arial"/>
        <family val="2"/>
      </rPr>
      <t xml:space="preserve">
El presupuesto detallado del Proyecto está elaborado en el esquema de Fuentes y Usos: los usos de fondos corresponden a la desagregación de los costos del proyecto de expansión empresarial en rubros específicos así:  
• Asistencia Técnica
• Contrapartidas por el recurso humano dispuesto por el proponente.
• Otros (Especifique cuales)
Por su parte, las fuentes directas de recursos para financiar el proyecto son:
• Recursos del Programa
• Recursos propios del proponente y/o beneficiario(s) en efectivo y en aporte social
• Recursos de otra(s) fuentes de cooperación
• Recursos del sistema financiero
Recomendaciones:
El aporte del Programa de Apoyo al Desarrollo Empresarial de Pereira sólo puede ser utilizado únicamente para Asistencia Técnica, y no debe sobrepasar el 90% del valor total del proyecto.
La contrapartida de la asistencia técnica comprometida por el proponente debe ser mínimo de 10% en efectivo 
El aportePrograma de Apoyo al Desarrollo Empresarial de Pereira del valor hora de cada producto no debe sobrepasar el costo de $70.000 (incluidos los respectivos impuestos) y por lo tanto, los valores de la consultoría por hora después de este monto serán considerados como contrapartida del proponente y/o beneficiarios. 
</t>
    </r>
    <r>
      <rPr>
        <b/>
        <sz val="10"/>
        <rFont val="Arial"/>
        <family val="2"/>
      </rPr>
      <t xml:space="preserve">
Sección V: EQUIPO EJECUTOR Y FORMA DE PAGO</t>
    </r>
    <r>
      <rPr>
        <sz val="10"/>
        <rFont val="Arial"/>
        <family val="2"/>
      </rPr>
      <t xml:space="preserve">
Esta   sección   contempla  los  siguientes  elementos: 1) El valor  Contrato  de  Consultoría, 2) Identificación de la Empresa(s) de Consultoría, 3) Forma de Pago del Programa.
1.  Valor Contrato de Consultoría
El valor del contrato puede expresarse como: 
• Costo fijo por producto
• Costo fijo por hora
• Costo variable por éxito
Dentro del formato F- PER  001 se ha empleado de manera general el costo fijo por hora, calculado con base en el valor promedio del total de horas de asistencia técnica del proyecto.  Pero, a pesar de que el cálculo del valor de los honorarios del prestador de servicios de consultoría –PSC-  se calculen por hora, se le pagará solo después de la entrega de sus productos, previa autorización de la entidad proponente del proyecto quien validará la calidad de cada informe entregado por el PSC, ésta autorización se evidenciará a través de un acta de recibido satisfacción emitida por el  proponente, la cual le confirmará a Acopi Regional Centro Occidente la emisión del respectivo pago al PSC.
2. Identificación del Consultor o empresa de consultoría
Cuando se trate de una persona jurídica, en la identificación del consultor se presentarán los datos del nombre de la firma, el nombre de su representante legal (responsable), el NIT, correo electrónico y número de celular. El detalle de las personas naturales que a nombre de la persona jurídica conformen el equipo consultor se presentará en el cuadro respectivo según se especifica más adelante en el numeral (4).
Cuando se trate de personas naturales, en la identificación del consultor se presentarán los datos de quien atienda el mayor número de horas del total requerido para la asistencia técnica del proyecto, el nombre completo, cédula de ciudadanía, correo electrónico y número celular. El detalle de las demás personas consultores que conforman el equipo propuesto, se presentará en el cuadro respectivo según se especifica más adelante en el numeral (4).
3. Forma de Pago Programa de Apoyo al Desarrollo Empresarial de Pereira
La propuesta de la forma de pago se genera de manera automática de acuerdo con: i) las horas estipuladas en el Plan de Trabajo para entregar uno o varios de los productos definidos en el Alcance de la Asistencia Técnica; y ii) el valor unitario del contrato en pesos / hora. 
4. Equipo del proponente
La identificación del equipo del proponente, permite determinar los responsables de la Gerencia del proyecto, coordinación del recibo a satisfacción de los productos de la consultoría, así como el responsable directo de la certificación del cumplimiento de los indicadores y resultados comprometidos a generar dentro del proyecto. 
Equipo Consultor Propuesto
Es necesario relacionar todos las personas naturales del equipo consultor del proyecto, con sus nombres y apellidos  completos, la identificación, el cargo, la dedicación y la tarifa en pesos por hora de cada uno; si hay más de seis incluir la información en un Anexo. 
La dedicación corresponde al porcentaje (%) de horas de consultoría que cada consultor realizará, estimado sobre el total de horas propuestas en la solicitud de Asistencia Técnica. 
</t>
    </r>
  </si>
  <si>
    <t xml:space="preserve">4. Plan de Acción  (Máximo hasta 5 meses)
El Plan de Acción está conformado por las macro actividades (productos) y las actividades que se deben desarrollar para alcanzar los objetivos. Para cada uno de los productos entregables planteados, deben definirse las actividades de asistencia técnica que requieren ser ejecutadas con el fin de obtener el respectivo producto. Debe responder a la pregunta: ¿Qué se tiene que hacer para lograr los objetivos?. Contestar esta pregunta resulta en la elaboración de una lista de acciones (actividades) para generar los productos establecidos y el tiempo requerido para lograrlos. La lista debe incluir las siguientes características:
• Enunciar las actividades, de manera que la frase contenga un verbo y un sustantivo.
• Programar fechas exactas de inicio y fin de cada actividad.
• Asignar responsables individuales de cada actividad: El responsable de la acción es el encargado de planear y manejarla hasta su finalización. El responsable no necesariamente es el mismo “ejecutor” de la acción.
• Cada acción debe tener criterios de terminación claros. Los criterios de terminación deben definirse de una forma no ambigua y posible de medir.
• Pre-requisitos de la actividad: ¿Qué se necesita para poder iniciar la acción? Ejemplo: La conclusión de otra actividad, Información del mercado, datos de un formulario, etc.
Nota: El formato del Plan de Acción contiene un máximo de 10 macro-actividades, cada una, con opción de definir máximo 6 actividades. El formato contempla un horizonte de proyecto de 4 meses. Cada celda corresponde a dos semanas (una quincena); en cada celda se establece el número de horas, las cuales se suman automáticamente en la columna gris, para totalizar las horas de cada macro-actividad. Debe establecerse el momento en el cual se generará el empleo.
Ejemplo: Esquema del Plan de Acción (Bien Diligenciado)
</t>
  </si>
  <si>
    <t>PEREIRA</t>
  </si>
  <si>
    <t>PEREIRA, 06 DE JUNIO DE 2015</t>
  </si>
  <si>
    <t>Número de empleos generados</t>
  </si>
  <si>
    <t>N.</t>
  </si>
  <si>
    <t>Monto de cofinanciación en especie</t>
  </si>
  <si>
    <t>Vocacion Exportadora</t>
  </si>
  <si>
    <t>Margen Neto</t>
  </si>
  <si>
    <t>Margen Operacional</t>
  </si>
  <si>
    <t>Cambio en Razón de Liquidez</t>
  </si>
  <si>
    <t>Cambio en Razón de Endeudamiento</t>
  </si>
  <si>
    <t>Cambio en Margen Neto</t>
  </si>
  <si>
    <t>Cambio en Margen Operacional</t>
  </si>
  <si>
    <t>Tiempo de constitución (# años)</t>
  </si>
  <si>
    <t>Monto total de Activos totales</t>
  </si>
  <si>
    <t>Carácter colectivo (# empresas)</t>
  </si>
  <si>
    <t>Código del proyecto</t>
  </si>
  <si>
    <t>1011  -  Procesamiento y conservación de carne y productos cárnicos</t>
  </si>
  <si>
    <t>1012  -  Procesamiento y conservación de pescados, crustáceos y moluscos</t>
  </si>
  <si>
    <t>1030  -  Elaboración de aceites y grasas de origen vegetal y animal</t>
  </si>
  <si>
    <t>1051  -  Elaboración de productos de molinería</t>
  </si>
  <si>
    <t>1052  -  Elaboración de almidones y productos derivados del almidón</t>
  </si>
  <si>
    <t>1062  -  Descafeinado, tostión y molienda del café</t>
  </si>
  <si>
    <t>1063  -  Elaboración de otros derivados del café</t>
  </si>
  <si>
    <t>1071  -  Elaboración y refinación de azúcar</t>
  </si>
  <si>
    <t>1072  -  Elaboración de panela</t>
  </si>
  <si>
    <t>1081  -  Elaboración de productos de panadería</t>
  </si>
  <si>
    <t>1082  -  Elaboración de cacao, chocolate y productos de confitería</t>
  </si>
  <si>
    <t>1083  -  Elaboración de macarrones, fideos, alcuzcuz y productos farináceos similares</t>
  </si>
  <si>
    <t>1084  -  Elaboración de comidas y platos preparados</t>
  </si>
  <si>
    <t>1089  -  Elaboración de otros productos alimenticios n.c.p.</t>
  </si>
  <si>
    <t>1090  -  Elaboración de alimentos preparados para animales</t>
  </si>
  <si>
    <t>1410  -  Confección de prendas de vestir, excepto prendas de piel</t>
  </si>
  <si>
    <t>1521  -  Fabricación de calzado de cuero y piel, con cualquier tipo de suela</t>
  </si>
  <si>
    <t>1522  -  Fabricación de otros tipos de calzado, excepto calzado de cuero y piel</t>
  </si>
  <si>
    <t>10201  -  Procesamiento y conservación de frutas, legumbres, hortalizas y tubérculos (excepto elaboración de jugos de frutas)</t>
  </si>
  <si>
    <t>10401  -  Elaboración de productos lácteos (excepto bebidas)</t>
  </si>
  <si>
    <t>14201  -  Fabricación de prendas de vestir de piel</t>
  </si>
  <si>
    <t>14301  -  Fabricación de prendas de vestir  de punto y ganchillo</t>
  </si>
  <si>
    <t>58113  -  Edición y publicación de libros (Tarifa especial para los contribuyentes que cumplen condiciones del Acuerdo 98 de 2003)</t>
  </si>
  <si>
    <t>2410  -  Industrias básicas de hierro y de acero</t>
  </si>
  <si>
    <t>2431  -  Fundición de hierro y de acero</t>
  </si>
  <si>
    <t>2432  -  Fundición de metales no ferrosos</t>
  </si>
  <si>
    <t>2910  -  Fabricación de vehículos automotores y sus motores</t>
  </si>
  <si>
    <t>2920  -  Fabricación de carrocerías para vehículos automotores; fabricación de remolques y semirremolques</t>
  </si>
  <si>
    <t>2930  -  Fabricación de partes, piezas (autopartes) y accesorios (lujos) para vehículos automotores</t>
  </si>
  <si>
    <t>3011  -  Construcción de barcos y de estructuras flotantes</t>
  </si>
  <si>
    <t>3012  -  Construcción de embarcaciones de recreo y deporte</t>
  </si>
  <si>
    <t>3020  -  Fabricación de locomotoras y de material rodante para ferrocarriles</t>
  </si>
  <si>
    <t>3030  -  Fabricación de aeronaves, naves espaciales y de maquinaria conexa</t>
  </si>
  <si>
    <t>3040  -  Fabricación de vehículos militares de combate</t>
  </si>
  <si>
    <t>3091  -  Fabricación de motocicletas</t>
  </si>
  <si>
    <t>3092  -  Fabricación de bicicletas y de sillas de ruedas para personas con discapacidad</t>
  </si>
  <si>
    <t>3099  -  Fabricación de otros tipos de equipo de transporte n.c.p.</t>
  </si>
  <si>
    <t>510  -  Extracción de hulla (carbón de piedra)</t>
  </si>
  <si>
    <t>520  -  Extracción de carbón lignito</t>
  </si>
  <si>
    <t>610  -  Extracción de petróleo crudo</t>
  </si>
  <si>
    <t>620  -  Extracción de gas natural</t>
  </si>
  <si>
    <t>710  -  Extracción de minerales de hierro</t>
  </si>
  <si>
    <t>721  -  Extracción de minerales de uranio y de torio</t>
  </si>
  <si>
    <t>722  -  Extracción de oro y otros metales preciosos</t>
  </si>
  <si>
    <t>723  -  Extracción de minerales de níquel</t>
  </si>
  <si>
    <t>729  -  Extracción de otros minerales metalíferos no ferrosos n.c.p.</t>
  </si>
  <si>
    <t>811  -  Extracción de piedra, arena, arcillas comunes, yeso y anhidrita</t>
  </si>
  <si>
    <t>812  -  Extracción de arcillas de uso industrial, caliza, caolín y bentonitas</t>
  </si>
  <si>
    <t>820  -  Extracción de esmeraldas, piedras preciosas y semipreciosas</t>
  </si>
  <si>
    <t>891  -  Extracción de minerales para la fabricación de abonos y productos químicos</t>
  </si>
  <si>
    <t>892  -  Extracción de halita (sal)</t>
  </si>
  <si>
    <t>899  -  Extracción de otros minerales no metálicos n.c.p.</t>
  </si>
  <si>
    <t>1101  -  Destilación, rectificación y mezcla de bebidas alcohólicas</t>
  </si>
  <si>
    <t>1102  -  Elaboración de bebidas fermentadas no destiladas</t>
  </si>
  <si>
    <t>1103  -  Producción de malta, elaboración de cervezas y otras bebidas malteadas</t>
  </si>
  <si>
    <t>1104  -  Elaboración de bebidas no alcohólicas, producción de aguas minerales y de otras aguas embotelladas</t>
  </si>
  <si>
    <t>1200  -  Elaboración de productos de tabaco</t>
  </si>
  <si>
    <t>1311  -  Preparación e hilatura de fibras textiles</t>
  </si>
  <si>
    <t>1312  -  Tejeduría de productos textiles</t>
  </si>
  <si>
    <t>1313  -  Acabado de productos textiles</t>
  </si>
  <si>
    <t>1391  -  Fabricación de tejidos de punto y ganchillo</t>
  </si>
  <si>
    <t>1392  -  Confección de artículos con materiales textiles, excepto prendas de vestir</t>
  </si>
  <si>
    <t>1393  -  Fabricación de tapetes y alfombras para pisos</t>
  </si>
  <si>
    <t>1394  -  Fabricación de cuerdas, cordeles, cables, bramantes y redes</t>
  </si>
  <si>
    <t>1399  -  Fabricación de otros artículos textiles n.c.p.</t>
  </si>
  <si>
    <t>1511  -  Curtido y recurtido de cueros; recurtido y teñido de pieles.</t>
  </si>
  <si>
    <t>1512  -  Fabricación de artículos de viaje, bolsos de mano y artículos similares elaborados en cuero, y fabricación de artículos de talabartería y guarnicionería.</t>
  </si>
  <si>
    <t>1513  -  Fabricación de artículos de viaje, bolsos de mano y artículos similares; artículos de talabartería y guarnicionería elaborados en otros materiales</t>
  </si>
  <si>
    <t>1523  -  Fabricación de partes del calzado</t>
  </si>
  <si>
    <t>1610  -  Aserrado, acepillado e impregnación de la madera</t>
  </si>
  <si>
    <t>1620  -  Fabricación de hojas de madera para enchapado; fabricación de tableros contrachapados, tableros laminados, tableros de partículas y otros tableros y paneles</t>
  </si>
  <si>
    <t>1630  -  Fabricación de partes y piezas de madera, de carpintería y ebanistería para la construcción y para edificios</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</si>
  <si>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</si>
  <si>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</si>
  <si>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</si>
  <si>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</si>
  <si>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</si>
  <si>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1910  -  Fabricación de productos de hornos de coque</t>
  </si>
  <si>
    <t>1921  -  Fabricación de productos de la refinación del petróleo</t>
  </si>
  <si>
    <t>1922  -  Actividad de mezcla de combustibles</t>
  </si>
  <si>
    <t>2011  -  Fabricación de sustancias y productos químicos básicos</t>
  </si>
  <si>
    <t>2012  -  Fabricación de abonos y compuestos inorgánicos nitrogenados</t>
  </si>
  <si>
    <t>2013  -  Fabricación de plásticos en formas primarias</t>
  </si>
  <si>
    <t>2014  -  Fabricación de caucho sintético en formas primarias</t>
  </si>
  <si>
    <t>2021  -  Fabricación de plaguicidas y otros productos químicos de uso agropecuario</t>
  </si>
  <si>
    <t>2022  -  Fabricación de pinturas, barnices y revestimientos similares, tintas para impresión y masillas</t>
  </si>
  <si>
    <t>2023  -  Fabricación de jabones y detergentes, preparados para limpiar y pulir; perfumes y preparados de tocador</t>
  </si>
  <si>
    <t>2029  -  Fabricación de otros productos químicos n.c.p.</t>
  </si>
  <si>
    <t>2030  -  Fabricación de fibras sintéticas y artificiales</t>
  </si>
  <si>
    <t>2100  -  Fabricación de productos farmacéuticos, sustancias químicas medicinales y productos botánicos de uso farmacéutico</t>
  </si>
  <si>
    <t>2211  -  Fabricación de llantas y neumáticos de caucho</t>
  </si>
  <si>
    <t>2212  -  Reencauche de llantas usadas</t>
  </si>
  <si>
    <t>2219  -  Fabricación de formas básicas de caucho y otros productos de caucho n.c.p.</t>
  </si>
  <si>
    <t>2221  -  Fabricación de formas básicas de plástico</t>
  </si>
  <si>
    <t>2229  -  Fabricación de artículos de plástico n.c.p.</t>
  </si>
  <si>
    <t>2310  -  Fabricación de vidrio y productos de vidrio</t>
  </si>
  <si>
    <t>2391  -  Fabricación de productos refractarios</t>
  </si>
  <si>
    <t>2392  -  Fabricación de materiales de arcilla para la construcción</t>
  </si>
  <si>
    <t>2393  -  Fabricación de otros productos de cerámica y porcelana</t>
  </si>
  <si>
    <t>2394  -  Fabricación de cemento, cal y yeso</t>
  </si>
  <si>
    <t>2395  -  Fabricación de artículos de hormigón, cemento y yeso</t>
  </si>
  <si>
    <t>2396  -  Corte, tallado y acabado de la piedra</t>
  </si>
  <si>
    <t>2399  -  Fabricación de otros productos minerales no metálicos n.c.p.</t>
  </si>
  <si>
    <t>2421  -  Industrias básicas de metales preciosos</t>
  </si>
  <si>
    <t>2429  -  Industrias básicas de otros metales no ferrosos</t>
  </si>
  <si>
    <t>2511  -  Fabricación de productos metálicos para uso estructural</t>
  </si>
  <si>
    <t>2512  -  Fabricación de tanques, depósitos y recipientes de metal, excepto los utilizados para el envase o transporte de mercancías</t>
  </si>
  <si>
    <t>2513  -  Fabricación de generadores de vapor, excepto calderas de agua caliente para calefacción central</t>
  </si>
  <si>
    <t>2520  -  Fabricación de armas y municiones</t>
  </si>
  <si>
    <t>2591  -  Forja, prensado, estampado y laminado de metal; pulvimetalurgia</t>
  </si>
  <si>
    <t>2593  -  Fabricación de artículos de cuchillería, herramientas de mano y artículos de ferretería</t>
  </si>
  <si>
    <t>2599  -  Fabricación de otros productos elaborados de metal n.c.p.</t>
  </si>
  <si>
    <t>2610  -  Fabricación de componentes y tableros electrónicos</t>
  </si>
  <si>
    <t>2620  -  Fabricación de computadoras y de equipo periférico</t>
  </si>
  <si>
    <t>2630  -  Fabricación de equipos de comunicación</t>
  </si>
  <si>
    <t>2640  -  Fabricación de aparatos electrónicos de consumo</t>
  </si>
  <si>
    <t>2651  -  Fabricación de equipo de medición, prueba, navegación y control</t>
  </si>
  <si>
    <t>2652  -  Fabricación de relojes</t>
  </si>
  <si>
    <t>2660  -  Fabricación de equipo de irradiación y equipo electrónico de uso médico y terapéutico</t>
  </si>
  <si>
    <t>2670  -  Fabricación de instrumentos ópticos y equipo fotográfico</t>
  </si>
  <si>
    <t>2680  -  Fabricación de soportes magnéticos y ópticos</t>
  </si>
  <si>
    <t>2711  -  Fabricación de motores, generadores y transformadores eléctricos.</t>
  </si>
  <si>
    <t>2712  -  Fabricación de aparatos de distribución y control de la energía eléctrica</t>
  </si>
  <si>
    <t>2720  -  Fabricación de pilas, baterías y acumuladores eléctricos</t>
  </si>
  <si>
    <t>2731  -  Fabricación de hilos y cables eléctricos y de fibra óptica</t>
  </si>
  <si>
    <t>2732  -  Fabricación de dispositivos de cableado</t>
  </si>
  <si>
    <t>2740  -  Fabricación de equipos eléctricos de iluminación</t>
  </si>
  <si>
    <t>2750  -  Fabricación de aparatos de uso domestico</t>
  </si>
  <si>
    <t>2790  -  Fabricación de otros tipos de equipo eléctrico n.c.p.</t>
  </si>
  <si>
    <t>2811  -  Fabricación de motores, turbinas, y partes para motores de combustión interna</t>
  </si>
  <si>
    <t>2812  -  Fabricación de equipos de potencia hidráulica y neumática</t>
  </si>
  <si>
    <t>2813  -  Fabricación de otras bombas, compresores, grifos y válvulas</t>
  </si>
  <si>
    <t>2814  -  Fabricación de cojinetes, engranajes, trenes de engranajes y piezas de transmisión</t>
  </si>
  <si>
    <t>2815  -  Fabricación de hornos, hogares y quemadores industriales</t>
  </si>
  <si>
    <t>2816  -  Fabricación de equipo de elevación y manipulación</t>
  </si>
  <si>
    <t>2817  -  Fabricación de maquinaria y equipo de oficina (excepto computadoras y equipo periférico)</t>
  </si>
  <si>
    <t>2818  -  Fabricación de herramientas manuales con motor</t>
  </si>
  <si>
    <t>2819  -  Fabricación de otros tipos de maquinaria y equipo de uso general n.c.p.</t>
  </si>
  <si>
    <t>2821  -  Fabricación de maquinaria agropecuaria y forestal</t>
  </si>
  <si>
    <t>2822  -  Fabricación de máquinas formadoras de metal y de máquinas herramienta</t>
  </si>
  <si>
    <t>2823  -  Fabricación de maquinaria para la metalurgia</t>
  </si>
  <si>
    <t>2824  -  Fabricación de maquinaria para explotación de minas y canteras y para obras de construcción</t>
  </si>
  <si>
    <t>2825  -  Fabricación de maquinaria para la elaboración de alimentos, bebidas y tabaco</t>
  </si>
  <si>
    <t>2826  -  Fabricación de maquinaria para la elaboración de productos textiles, prendas de vestir y cueros</t>
  </si>
  <si>
    <t>2829  -  Fabricación de otros tipos de maquinaria y equipo de uso especial n.c.p.</t>
  </si>
  <si>
    <t>3110  -  Fabricación de muebles</t>
  </si>
  <si>
    <t>3120  -  Fabricación de colchones y somieres</t>
  </si>
  <si>
    <t>3210  -  Fabricación de joyas, bisutería y artículos conexos</t>
  </si>
  <si>
    <t>3220  -  Fabricación de instrumentos musicales</t>
  </si>
  <si>
    <t>3240  -  Fabricación de juegos, juguetes y rompecabezas</t>
  </si>
  <si>
    <t>3250  -  Fabricación de instrumentos, aparatos y materiales médicos y odontológicos (incluido mobiliario)</t>
  </si>
  <si>
    <t>3290  -  Otras industrias manufactureras n.c.p.</t>
  </si>
  <si>
    <t>3511  -  Generación de energía eléctrica</t>
  </si>
  <si>
    <t>3512  -  Transmisión de energía eléctrica</t>
  </si>
  <si>
    <t>3821  -  Tratamiento y disposición de desechos no peligrosos</t>
  </si>
  <si>
    <t>3822  -  Tratamiento y disposición de desechos peligrosos</t>
  </si>
  <si>
    <t>3830  -  Recuperación de materiales</t>
  </si>
  <si>
    <t>5812  -  Edición de directorios y listas de correo</t>
  </si>
  <si>
    <t>5819  -  Otros trabajos de edición</t>
  </si>
  <si>
    <t>5820  -  Edición de programas de informática (software)</t>
  </si>
  <si>
    <t>5911  -  Actividades de producción de películas cinematográficas, videos, programas, anuncios y comerciales de televisión (excepto programación de televisión)</t>
  </si>
  <si>
    <t>5912  -  Actividades de postproducción de películas cinematográficas, videos, programas, anuncios y comerciales de televisión  (excepto programación de televisión)</t>
  </si>
  <si>
    <t>5920  -  Actividades de grabación de sonido y edición de música</t>
  </si>
  <si>
    <t>10202  -  Elaboración de jugos de frutas</t>
  </si>
  <si>
    <t>10402  -  Elaboración de bebidas lácteas</t>
  </si>
  <si>
    <t>14202  -  Fabricación de artículos de piel (excepto prendas de vestir)</t>
  </si>
  <si>
    <t>14302  -  Fabricación de artículos de punto y ganchillo (excepto prendas de vestir)</t>
  </si>
  <si>
    <t>3230  -  Fabricación de artículos y equipo para la práctica del deporte   (excepto prendas de vestir y calzado)</t>
  </si>
  <si>
    <t>35201  -  Producción de gas</t>
  </si>
  <si>
    <t>36001  -  Captación y tratamiento de agua</t>
  </si>
  <si>
    <t>58112  -  Edición y publicación de libros</t>
  </si>
  <si>
    <t>4631  -  Comercio al por mayor de productos alimenticios</t>
  </si>
  <si>
    <t>4721  -  Comercio al por menor de productos agrícolas para el consumo en establecimientos especializados</t>
  </si>
  <si>
    <t>4722  -  Comercio al por menor de leche, productos lácteos y huevos, en establecimientos especializados</t>
  </si>
  <si>
    <t>4723  -  Comercio al por menor de carnes (incluye aves de corral), productos cárnicos, pescados y productos de mar, en establecimientos especializados</t>
  </si>
  <si>
    <t>4729  -  Comercio al por menor de otros productos alimenticios n.c.p., en establecimientos especializados</t>
  </si>
  <si>
    <t>46201  -  Comercio al por mayor de materias primas agrícolas en bruto (alimentos)</t>
  </si>
  <si>
    <t>46451  -  Comercio al por mayor de productos farmacéuticos y medicinales</t>
  </si>
  <si>
    <t xml:space="preserve">47111  -  Comercio al por menor en establecimientos no especializados con surtido compuesto principalmente por alimentos, bebidas o tabaco (excepto licores y cigarrillos) </t>
  </si>
  <si>
    <t>47192  -  Comercio al por menor en establecimientos no especializados, con surtido compuesto principalmente por drogas, medicamentos, textos escolares, libros y cuadernos.</t>
  </si>
  <si>
    <t>47611  -  Comercio al por menor y al por mayor  de libros, textos escolares y cuadernos</t>
  </si>
  <si>
    <t>47731  -  Comercio al por menor de productos farmacéuticos y medicinales en establecimientos especializados</t>
  </si>
  <si>
    <t>47811  -  Comercio al por menor de alimentos en puestos de venta móviles</t>
  </si>
  <si>
    <t>47911  -  Comercio al por menor de alimentos y productos agrícolas en bruto; venta de textos escolares y libros (incluye cuadernos escolares); venta de drogas y medicamentos realizado a través de internet</t>
  </si>
  <si>
    <t>47921  -  Comercio al por menor de alimentos y productos agrícolas en bruto; venta de textos escolares y libros (incluye cuadernos escolares); venta de drogas y medicamentos realizado a través de casas de venta o por correo</t>
  </si>
  <si>
    <t>47991  -  Otros tipos de comercio al por menor no realizado en establecimientos, puestos de venta o mercados de textos escolares y libros (incluye cuadernos escolares); venta de drogas y medicamentos</t>
  </si>
  <si>
    <t>4511  -  Comercio de vehículos automotores nuevos</t>
  </si>
  <si>
    <t>4512  -  Comercio de vehículos automotores usados</t>
  </si>
  <si>
    <t>45411  -  Comercio de motocicletas</t>
  </si>
  <si>
    <t>46631  -  Comercio al por mayor de materiales de construcción</t>
  </si>
  <si>
    <t>47521  -  Comercio al por menor de materiales de construcción</t>
  </si>
  <si>
    <t>47912  -  Comercio al por menor y al por mayor de madera y materiales para construcción; venta de automotores (incluidas motocicletas)  realizado a través de internet</t>
  </si>
  <si>
    <t>47922  -  Comercio al por menor y al por mayor de madera y materiales para construcción; venta de automotores (incluidas motocicletas)  realizado a través de casas de venta o por correo</t>
  </si>
  <si>
    <t xml:space="preserve">47992  -  Otros tipos de comercio al por menor no realizado en establecimientos, puestos de venta o mercados de  materiales para construcción; venta de automotores (incluidas motocicletas)  </t>
  </si>
  <si>
    <t>4731  -  Comercio al por menor de combustible para automotores</t>
  </si>
  <si>
    <t>46322  -  Comercio al por mayor de licores y cigarrillos</t>
  </si>
  <si>
    <t>46492  -  Venta de joyas</t>
  </si>
  <si>
    <t>46612  -  Comercio al por mayor de combustibles  derivados del petróleo</t>
  </si>
  <si>
    <t>47112  -  Comercio al por menor en establecimientos no especializados con surtido compuesto principalmente  por licores y cigarrillos</t>
  </si>
  <si>
    <t>47242  -  Comercio al por menor de licores y cigarrillos</t>
  </si>
  <si>
    <t>47813  -  Comercio al por menor de cigarrillos y licores en puestos de venta móviles</t>
  </si>
  <si>
    <t>47913  -  Comercio al por menor de cigarrillos y licores; venta de combustibles derivados del petróleo y venta de joyas  realizado a través de internet</t>
  </si>
  <si>
    <t>47923  -  Comercio al por menor de cigarrillos y licores; venta de combustibles derivados del petróleo y venta de joyas  realizado a través de casas de venta o por correo</t>
  </si>
  <si>
    <t>47993  -  Otros tipos de comercio al por menor no realizado en establecimientos, puestos de venta o mercados de cigarrillos y licores; venta de combustibles derivados del petróleo y venta de joyas</t>
  </si>
  <si>
    <t>3514  -  Comercialización de energía eléctrica</t>
  </si>
  <si>
    <t>4530  -  Comercio de partes, piezas (autopartes) y accesorios (lujos) para vehículos automotores</t>
  </si>
  <si>
    <t>4641  -  Comercio al por mayor de productos textiles y productos confeccionados para uso doméstico</t>
  </si>
  <si>
    <t>4642  -  Comercio al por mayor de prendas de vestir</t>
  </si>
  <si>
    <t>4643  -  Comercio al por mayor de calzado</t>
  </si>
  <si>
    <t>4644  -  Comercio al por mayor de aparatos y equipo de uso doméstico</t>
  </si>
  <si>
    <t>4651  -  Comercio al por mayor de computadores, equipo periférico y programas de informática</t>
  </si>
  <si>
    <t>4652  -  Comercio al por mayor de equipo, partes y piezas electrónicos y de telecomunicaciones</t>
  </si>
  <si>
    <t>4653  -  Comercio al por mayor de maquinaria y equipo agropecuarios</t>
  </si>
  <si>
    <t>4659  -  Comercio al por mayor de otros tipos de maquinaria y equipo n.c.p.</t>
  </si>
  <si>
    <t>4662  -  Comercio al por mayor de metales y productos metalíferos</t>
  </si>
  <si>
    <t>4664  -  Comercio al por mayor de productos químicos básicos, cauchos y plásticos en formas primarias y productos químicos de uso agropecuario</t>
  </si>
  <si>
    <t>4665  -  Comercio al por mayor de desperdicios, desechos y chatarra</t>
  </si>
  <si>
    <t>4669  -  Comercio al por mayor de otros productos n.c.p.</t>
  </si>
  <si>
    <t>4690  -  Comercio al por mayor no especializado</t>
  </si>
  <si>
    <t>4732  -  Comercio al por menor de lubricantes (aceites, grasas), aditivos y productos de limpieza para vehículos automotores</t>
  </si>
  <si>
    <t>4741  -  Comercio al por menor de computadores, equipos periféricos, programas de informática y equipos de telecomunicaciones en establecimientos especializados</t>
  </si>
  <si>
    <t>4742  -  Comercio al por menor de equipos y aparatos de sonido y de video, en establecimientos especializados</t>
  </si>
  <si>
    <t>4751  -  Comercio al por menor de productos textiles en establecimientos especializados</t>
  </si>
  <si>
    <t>4753  -  Comercio al por menor de tapices, alfombras y cubrimientos para paredes y pisos en establecimientos especializados.</t>
  </si>
  <si>
    <t>4754  -  Comercio al por menor de electrodomésticos y gasodomesticos de uso doméstico, muebles y equipos de iluminación</t>
  </si>
  <si>
    <t>4755  -  Comercio al por menor de artículos y utensilios de uso domestico</t>
  </si>
  <si>
    <t>4759  -  Comercio al por menor de otros artículos domésticos en establecimientos especializados</t>
  </si>
  <si>
    <t>4762  -  Comercio al por menor de artículos deportivos, en establecimientos especializados</t>
  </si>
  <si>
    <t>4769  -  Comercio al por menor de otros artículos culturales y de entretenimiento n.c.p. en establecimientos especializados</t>
  </si>
  <si>
    <t>4771  -  Comercio al por menor de prendas de vestir y sus accesorios (incluye artículos de piel) en establecimientos especializados</t>
  </si>
  <si>
    <t>4772  -  Comercio al por menor de todo tipo de calzado y artículos de cuero y sucedáneos del cuero en establecimientos especializados.</t>
  </si>
  <si>
    <t>4774  -  Comercio al por menor de otros productos nuevos en establecimientos especializados</t>
  </si>
  <si>
    <t>4775  -  Comercio al por menor de artículos de segunda mano</t>
  </si>
  <si>
    <t>4782  -  Comercio al por menor de productos textiles, prendas de vestir y calzado, en puestos de venta móviles</t>
  </si>
  <si>
    <t>4789  -  Comercio al por menor de otros productos en puestos de venta móviles</t>
  </si>
  <si>
    <t>45412  -  Comercio de partes, piezas y accesorios de motocicletas</t>
  </si>
  <si>
    <t>46202  -  Comercio al por mayor de materias primas pecuarias y animales vivos</t>
  </si>
  <si>
    <t>46321  -  Comercio al por mayor de bebidas y tabaco (diferentes a licores y cigarrillos)</t>
  </si>
  <si>
    <t>46452  -  Comercio al por mayor de productos cosméticos y de tocador (excepto productos farmacéuticos y medicinales)</t>
  </si>
  <si>
    <t>46491  -  Comercio al por mayor de otros utensilios domésticos n.c.p. (excepto joyas)</t>
  </si>
  <si>
    <t>46611  -  Comercio al por mayor de combustibles sólidos, líquidos, gaseosos y productos conexos (excepto combustibles derivados del petróleo)</t>
  </si>
  <si>
    <t>46632  -  Comercio al por mayor de  artículos de ferretería, pinturas, productos de vidrio, equipo y materiales de fontanería y calefacción</t>
  </si>
  <si>
    <t>47191  -  Comercio al por menor en establecimientos no especializados con surtido compuesto principalmente por productos diferentes de alimentos (víveres en general) y bebidas y tabaco (excepto drogas, medicamentos, textos escolares, libros y cuadernos.)</t>
  </si>
  <si>
    <t>47241  -  Comercio al por menor de bebidas y productos del tabaco, en establecimientos especializados  (excepto licores y cigarrillos)</t>
  </si>
  <si>
    <t>47522  -  Comercio al por menor de artículos de ferretería, pinturas y productos de vidrio en establecimientos especializados (excepto materiales de construcción)</t>
  </si>
  <si>
    <t>47612  -  Comercio al por menor de periódicos, materiales y artículos de papelería y escritorio, en establecimientos especializados (excepto libros, textos escolares y cuadernos)</t>
  </si>
  <si>
    <t>47732  -  Comercio al por menor de productos cosméticos y artículos de tocador en establecimientos especializados (excepto productos  farmacéuticos y medicinales)</t>
  </si>
  <si>
    <t>47812  -  Comercio al por menor de  bebidas y tabaco en puestos de venta móviles (excepto licores y cigarrillos)</t>
  </si>
  <si>
    <t>47914  -  Comercio al por menor de demás productos n.c.p.  realizado a través de internet</t>
  </si>
  <si>
    <t>47924  -  Comercio al por menor de demás productos n.c.p.  realizado a través de casas de venta o por correo</t>
  </si>
  <si>
    <t>47994  -  Otros tipos de comercio al por menor no realizado en establecimientos, puestos de venta o mercados de demás productos n.c.p.</t>
  </si>
  <si>
    <t>64992  -  Actividades comerciales de las casas de empeño o compraventa</t>
  </si>
  <si>
    <t>4911  -  Transporte férreo de pasajeros</t>
  </si>
  <si>
    <t>4912  -  Transporte férreo de carga</t>
  </si>
  <si>
    <t>4921  -  Transporte de pasajeros</t>
  </si>
  <si>
    <t>4922  -  Transporte mixto</t>
  </si>
  <si>
    <t>4923  -  Transporte de carga por carretera</t>
  </si>
  <si>
    <t>4930  -  Transporte por tuberías</t>
  </si>
  <si>
    <t>5011  -  Transporte de pasajeros marítimo y de cabotaje</t>
  </si>
  <si>
    <t>5012  -  Transporte de carga marítimo y de cabotaje</t>
  </si>
  <si>
    <t>5021  -  Transporte fluvial de pasajeros</t>
  </si>
  <si>
    <t>5022  -  Transporte fluvial de carga</t>
  </si>
  <si>
    <t>5111  -  Transporte aéreo nacional de pasajeros</t>
  </si>
  <si>
    <t>5112  -  Transporte aéreo internacional de pasajeros</t>
  </si>
  <si>
    <t>5121  -  Transporte aéreo nacional de carga</t>
  </si>
  <si>
    <t>5122  -  Transporte aéreo internacional de carga</t>
  </si>
  <si>
    <t>5222  -  Actividades de puertos y servicios complementarios para el transporte acuático</t>
  </si>
  <si>
    <t>5813  -  Edición de periódicos, revistas y otras publicaciones periódicas</t>
  </si>
  <si>
    <t>6010  -  Actividades de programación y transmisión en el servicio de radiodifusión sonora</t>
  </si>
  <si>
    <t>58111  -  Servicio de edición de libros</t>
  </si>
  <si>
    <t>60201  -  Actividades de programación de televisión</t>
  </si>
  <si>
    <t>4111  -  Construcción de edificios residenciales</t>
  </si>
  <si>
    <t>4112  -  Construcción de edificios no residenciales</t>
  </si>
  <si>
    <t>4210  -  Construcción de carreteras y vías de ferrocarril</t>
  </si>
  <si>
    <t>4220  -  Construcción de proyectos de servicio público</t>
  </si>
  <si>
    <t>4290  -  Construcción de otras obras de ingeniería civil</t>
  </si>
  <si>
    <t>4311  -  Demolición</t>
  </si>
  <si>
    <t>4312  -  Preparación del terreno</t>
  </si>
  <si>
    <t>4321  -  Instalaciones eléctricas de la construcción</t>
  </si>
  <si>
    <t>4322  -  Instalaciones de fontanería, calefacción y aire acondicionado de la construcción</t>
  </si>
  <si>
    <t>4329  -  Otras instalaciones especializadas de la construcción</t>
  </si>
  <si>
    <t>4330  -  Terminación y acabado de edificios y obras de ingeniería civil</t>
  </si>
  <si>
    <t>4390  -  Otras actividades especializadas para la construcción de edificios y obras de ingeniería civil</t>
  </si>
  <si>
    <t>5914  -  Actividades de exhibición de películas cinematográficas y videos</t>
  </si>
  <si>
    <t>6202  -  Actividades de consultoría informática y actividades de administración de instalaciones informáticas</t>
  </si>
  <si>
    <t>39002  -  Actividades de saneamiento ambiental y otros servicios de gestión de desechos prestados por contratistas de construcción, constructores y urbanizadores</t>
  </si>
  <si>
    <t>69101  -  Actividades jurídicas como consultoría profesional</t>
  </si>
  <si>
    <t>69201  -  Actividades de contabilidad, teneduría de libros, auditoría financiera y asesoría tributaria como consultoría profesional</t>
  </si>
  <si>
    <t>70101  -  Actividades de administración empresarial como consultoría profesional</t>
  </si>
  <si>
    <t>70201  -  Actividades de consultoría de gestión</t>
  </si>
  <si>
    <t>71101  -  Actividades de arquitectura e ingeniería y otras actividades conexas de consultoría técnica</t>
  </si>
  <si>
    <t>71201  -  Ensayos y análisis técnicos como consultoría profesional</t>
  </si>
  <si>
    <t>72101  -  Investigaciones y desarrollo experimental en el campo de las ciencias naturales y la ingeniería  como consultoría profesional</t>
  </si>
  <si>
    <t>72201  -  Investigaciones y desarrollo experimental en el campo de las ciencias sociales y las humanidades  como consultoría profesional</t>
  </si>
  <si>
    <t>73201  -  Estudios de mercado y realización de encuestas de opinión pública como consultoría profesional</t>
  </si>
  <si>
    <t>74101  -  Actividades especializadas de diseño como consultoría profesional</t>
  </si>
  <si>
    <t>74901  -  Otras actividades profesionales, científicas y técnicas n.c.p. como consultoría profesional (incluye actividades de periodistas)</t>
  </si>
  <si>
    <t>5511  -  Alojamiento en hoteles</t>
  </si>
  <si>
    <t>5512  -  Alojamiento en aparta-hoteles</t>
  </si>
  <si>
    <t>5513  -  Alojamiento en centros vacacionales</t>
  </si>
  <si>
    <t>5514  -  Alojamiento rural</t>
  </si>
  <si>
    <t>5519  -  Otros tipos de alojamientos para visitantes</t>
  </si>
  <si>
    <t>5520  -  Actividades de zonas de camping y parques para vehículos recreacionales</t>
  </si>
  <si>
    <t>5530  -  Servicio por horas  de alojamiento</t>
  </si>
  <si>
    <t>5590  -  Otros tipos de alojamiento n.c.p.</t>
  </si>
  <si>
    <t>5611  -  Expendio a la mesa de comidas preparadas</t>
  </si>
  <si>
    <t>5612  -  Expendio por autoservicio de comidas preparadas</t>
  </si>
  <si>
    <t>5613  -  Expendio de comidas preparadas en cafeterías</t>
  </si>
  <si>
    <t>5619  -  Otros tipos de expendio de comidas preparadas n.c.p.</t>
  </si>
  <si>
    <t>5621  -  Catering para eventos</t>
  </si>
  <si>
    <t>5629  -  Actividades de otros servicios de comidas</t>
  </si>
  <si>
    <t>5630  -  Expendio de bebidas alcohólicas para el consumo dentro del establecimiento</t>
  </si>
  <si>
    <t>8010  -  Actividades de seguridad privada</t>
  </si>
  <si>
    <t>8020  -  Actividades de servicios de sistemas de seguridad</t>
  </si>
  <si>
    <t>8030  -  Actividades de detectives e investigadores privados</t>
  </si>
  <si>
    <t>64993  -  Servicios de las casas de empeño o compraventas</t>
  </si>
  <si>
    <t>161  -  Actividades de apoyo a la agricultura</t>
  </si>
  <si>
    <t>162  -  Actividades de apoyo a la ganadería</t>
  </si>
  <si>
    <t>164  -  Tratamiento de semillas para propagación</t>
  </si>
  <si>
    <t>240  -  Servicios de apoyo a la silvicultura</t>
  </si>
  <si>
    <t>910  -  Actividades de apoyo para la extracción de petróleo y de gas natural</t>
  </si>
  <si>
    <t>990  -  Actividades de apoyo para otras actividades de explotación de minas y canteras</t>
  </si>
  <si>
    <t>1061  -  Trilla de café</t>
  </si>
  <si>
    <t>1811  -  Actividades de impresión</t>
  </si>
  <si>
    <t>1812  -  Actividades de servicios relacionados con la impresión</t>
  </si>
  <si>
    <t>1820  -  Producción de copias a partir de grabaciones originales</t>
  </si>
  <si>
    <t>2592  -  Tratamiento y revestimiento de metales; mecanizado</t>
  </si>
  <si>
    <t>3311  -  Mantenimiento y reparación especializado de productos elaborados en metal</t>
  </si>
  <si>
    <t>3312  -  Mantenimiento y reparación especializado de maquinaria y equipo</t>
  </si>
  <si>
    <t>3313  -  Mantenimiento y reparación especializado de equipo electrónico y óptico</t>
  </si>
  <si>
    <t>3314  -  Mantenimiento y reparación especializado de equipo eléctrico</t>
  </si>
  <si>
    <t>3315  -  Mantenimiento y reparación especializado de equipo de transporte, excepto los vehículos automotores, motocicletas y bicicletas</t>
  </si>
  <si>
    <t>3319  -  Mantenimiento y reparación de otros tipos de equipos y sus componentes n.c.p.</t>
  </si>
  <si>
    <t>3320  -  Instalación especializada de maquinaria y equipo industrial</t>
  </si>
  <si>
    <t>3513  -  Distribución de energía eléctrica</t>
  </si>
  <si>
    <t>3530  -  Suministro de vapor y aire acondicionado</t>
  </si>
  <si>
    <t>3700  -  Evacuación y tratamiento de aguas residuales</t>
  </si>
  <si>
    <t>3811  -  Recolección de desechos no peligrosos</t>
  </si>
  <si>
    <t>3812  -  Recolección de desechos peligrosos</t>
  </si>
  <si>
    <t>4520  -  Mantenimiento y reparación de vehículos automotores.</t>
  </si>
  <si>
    <t>4542  -  Mantenimiento y reparación de motocicletas y de sus partes y piezas</t>
  </si>
  <si>
    <t>4610  -  Comercio al por mayor a cambio de una retribución o por contrata</t>
  </si>
  <si>
    <t>5210  -  Almacenamiento y depósito</t>
  </si>
  <si>
    <t>5221  -  Actividades de estaciones, vías y servicios complementarios para el transporte terrestre</t>
  </si>
  <si>
    <t>5223  -  Actividades de aeropuertos, servicios de navegación aérea y demás actividades conexas al transporte aéreo</t>
  </si>
  <si>
    <t>5224  -  Manipulación de carga</t>
  </si>
  <si>
    <t>5229  -  Otras actividades complementarias al transporte</t>
  </si>
  <si>
    <t>5310  -  Actividades postales nacionales</t>
  </si>
  <si>
    <t>5320  -  Actividades de mensajería</t>
  </si>
  <si>
    <t>5913  -  Actividades de distribución de películas cinematográficas, videos, programas, anuncios y comerciales de televisión</t>
  </si>
  <si>
    <t>6110  -  Actividades de telecomunicaciones alámbricas</t>
  </si>
  <si>
    <t>6120  -  Actividades de telecomunicaciones inalámbricas</t>
  </si>
  <si>
    <t>6130  -  Actividades de telecomunicación satelital</t>
  </si>
  <si>
    <t>6190  -  Otras actividades de telecomunicaciones</t>
  </si>
  <si>
    <t>6201  -  Actividades de desarrollo de sistemas informáticos (planificación, análisis, diseño, programación, pruebas)</t>
  </si>
  <si>
    <t>6209  -  Otras actividades de tecnologías de información y actividades de servicios informáticos</t>
  </si>
  <si>
    <t>6311  -  Procesamiento de datos, alojamiento (hosting) y actividades relacionadas</t>
  </si>
  <si>
    <t>6312  -  Portales Web</t>
  </si>
  <si>
    <t>6391  -  Actividades de agencias de noticias</t>
  </si>
  <si>
    <t>6399  -  Otras actividades de servicio de información n.c.p.</t>
  </si>
  <si>
    <t>6612  -  Corretaje de valores y de contratos de productos básicos</t>
  </si>
  <si>
    <t>6613  -  Otras actividades relacionadas con el mercado de valores</t>
  </si>
  <si>
    <t>6629  -  Evaluación de riesgos y daños, y otras actividades de servicios auxiliares</t>
  </si>
  <si>
    <t>66112  -  Actividades de las bolsas de valores</t>
  </si>
  <si>
    <t>6810  -  Actividades inmobiliarias realizadas con bienes propios o arrendados</t>
  </si>
  <si>
    <t>6820  -  Actividades inmobiliarias realizadas a cambio de una retribución o por contrata</t>
  </si>
  <si>
    <t>7310  -  Publicidad</t>
  </si>
  <si>
    <t>7420  -  Actividades de fotografía</t>
  </si>
  <si>
    <t>7500  -  Actividades veterinarias</t>
  </si>
  <si>
    <t>7710  -  Alquiler y arrendamiento de vehículos automotores</t>
  </si>
  <si>
    <t>7721  -  Alquiler y arrendamiento de equipo recreativo y deportivo</t>
  </si>
  <si>
    <t>7722  -  Alquiler de videos y discos</t>
  </si>
  <si>
    <t>7729  -  Alquiler y arrendamiento de otros efectos personales y enseres domésticos n.c.p.</t>
  </si>
  <si>
    <t>7730  -  Alquiler y arrendamiento de otros tipos de maquinaria, equipo y bienes tangibles n.c.p.</t>
  </si>
  <si>
    <t>7740  -  Arrendamiento de propiedad intelectual y productos similares, excepto obras protegidas por derechos de autor</t>
  </si>
  <si>
    <t>7810  -  Actividades de agencias de empleo</t>
  </si>
  <si>
    <t>7820  -  Actividades de agencias de empleo temporal</t>
  </si>
  <si>
    <t>7830  -  Otras actividades de suministro de recurso humano</t>
  </si>
  <si>
    <t>7911  -  Actividades de las agencias de viaje</t>
  </si>
  <si>
    <t>7912  -  Actividades de operadores turísticos</t>
  </si>
  <si>
    <t>7990  -  Otros servicios de reserva y actividades relacionadas</t>
  </si>
  <si>
    <t>8110  -  Actividades combinadas de apoyo a instalaciones</t>
  </si>
  <si>
    <t>8121  -  Limpieza general interior de edificios</t>
  </si>
  <si>
    <t>8129  -  Otras actividades de limpieza de edificios e instalaciones industriales</t>
  </si>
  <si>
    <t>8130  -  Actividades de paisajismo y servicios de mantenimiento conexos</t>
  </si>
  <si>
    <t>8211  -  Actividades combinadas de servicios administrativos de oficina</t>
  </si>
  <si>
    <t>8219  -  Fotocopiado, preparación de documentos y otras actividades especializadas de apoyo a oficina</t>
  </si>
  <si>
    <t>8220  -  Actividades de centros de llamadas (Call center)</t>
  </si>
  <si>
    <t>8230  -  Organización de convenciones y eventos comerciales</t>
  </si>
  <si>
    <t>8291  -  Actividades de agencias de cobranza y oficinas de calificación crediticia</t>
  </si>
  <si>
    <t>8292  -  Actividades de envase y empaque</t>
  </si>
  <si>
    <t>8299  -  Otras actividades de servicio de apoyo a las empresas n.c.p.</t>
  </si>
  <si>
    <t>8541  -  Educación técnica profesional</t>
  </si>
  <si>
    <t>8542  -  Educación tecnológica</t>
  </si>
  <si>
    <t>8543  -  Educación de instituciones universitarias o de escuelas tecnológicas</t>
  </si>
  <si>
    <t>8544  -  Educación de universidades</t>
  </si>
  <si>
    <t>8552  -  Enseñanza deportiva y recreativa</t>
  </si>
  <si>
    <t>8553  -  Enseñanza cultural</t>
  </si>
  <si>
    <t>8559  -  Otros tipos de educación n.c.p.</t>
  </si>
  <si>
    <t>8560  -  Actividades de apoyo a la educación</t>
  </si>
  <si>
    <t>8610  -  Actividades de hospitales y clínicas, con internación</t>
  </si>
  <si>
    <t>8720  -  Actividades de atención residencial, para el cuidado de pacientes con retardo mental, enfermedad mental y consumo de sustancias psicoactivas</t>
  </si>
  <si>
    <t>8730  -  Actividades de atención en instituciones para el cuidado de personas mayores y/o discapacitadas</t>
  </si>
  <si>
    <t>8790  -  Otras actividades de atención en instituciones con alojamiento</t>
  </si>
  <si>
    <t>8810  -  Actividades de asistencia social sin alojamiento para personas mayores y discapacitadas</t>
  </si>
  <si>
    <t>8890  -  Otras actividades de asistencia social sin alojamiento</t>
  </si>
  <si>
    <t>9321  -  Actividades de parques de atracciones y parques temáticos</t>
  </si>
  <si>
    <t>9511  -  Mantenimiento y reparación de computadores y de equipo periférico</t>
  </si>
  <si>
    <t>9512  -  Mantenimiento y reparación de equipos de comunicación</t>
  </si>
  <si>
    <t>9521  -  Mantenimiento y reparación de aparatos electrónicos de consumo</t>
  </si>
  <si>
    <t>9522  -  Mantenimiento y reparación de aparatos domésticos y equipos domésticos y de jardinería</t>
  </si>
  <si>
    <t>9523  -  Reparación de calzado y artículos de cuero</t>
  </si>
  <si>
    <t>9524  -  Reparación de muebles y accesorios para el hogar</t>
  </si>
  <si>
    <t>9529  -  Mantenimiento y reparación de otros efectos personales y enseres domésticos</t>
  </si>
  <si>
    <t>9601  -  Lavado y limpieza, incluso la limpieza en seco, de productos textiles y de piel</t>
  </si>
  <si>
    <t>9602  -  Peluquería y otros tratamientos de belleza</t>
  </si>
  <si>
    <t>9603  -  Pompas fúnebres y actividades relacionadas</t>
  </si>
  <si>
    <t>9609  -  Otras actividades de servicios personales n.c.p.</t>
  </si>
  <si>
    <t xml:space="preserve">35202  -  Distribución de combustibles gaseosos por tuberías </t>
  </si>
  <si>
    <t>36002  -  Distribución de agua</t>
  </si>
  <si>
    <t>39001  -  Actividades de saneamiento ambiental y otros servicios de gestión de desechos (excepto los servicios prestados por contratistas de construcción, constructores y urbanizadores)</t>
  </si>
  <si>
    <t>60202  -  Actividades de transmisión de televisión</t>
  </si>
  <si>
    <t>69102  -  Actividades jurídicas en el ejercicio de una profesión liberal</t>
  </si>
  <si>
    <t>69202  -  Actividades de contabilidad, teneduría de libros, auditoría financiera y asesoría tributaria en el ejercicio de una profesión liberal</t>
  </si>
  <si>
    <t>70102  -  Actividades de administración empresarial en el ejercicio de una profesión liberal</t>
  </si>
  <si>
    <t>70202  -  Actividades de  gestión en el ejercicio de una profesión liberal</t>
  </si>
  <si>
    <t>71102  -  Actividades de arquitectura e ingeniería y otras actividades conexas en el ejercicio de una profesión liberal</t>
  </si>
  <si>
    <t>71202  -  Ensayos y análisis técnicos como consultoría profesional en el ejercicio de una profesión liberal</t>
  </si>
  <si>
    <t>72102  -  Investigaciones y desarrollo experimental en el campo de las ciencias naturales y la ingeniería  en el ejercicio de una profesión liberal</t>
  </si>
  <si>
    <t>72202  -  Investigaciones y desarrollo experimental en el campo de las ciencias sociales y las humanidades  en el ejercicio de una profesión liberal</t>
  </si>
  <si>
    <t>73202  -  Estudios de mercado y realización de encuestas de opinión pública en el ejercicio de una profesión liberal</t>
  </si>
  <si>
    <t>74102  -  Actividades especializadas de diseño en el ejercicio de una profesión liberal</t>
  </si>
  <si>
    <t>74902  -  Otras actividades profesionales, científicas y técnicas n.c.p. en el ejercicio de una profesión liberal</t>
  </si>
  <si>
    <t>85232  -  Educación de formación laboral</t>
  </si>
  <si>
    <t>85511  -  Educación académica no formal (excepto programas de educación básica primaria, básica secundaria y media no gradual con fines de validación)</t>
  </si>
  <si>
    <t>85512  -  Educación académica no formal impartida mediante programas de educación básica primaria, básica secundaria y media no gradual con fines de validación</t>
  </si>
  <si>
    <t>86211  -  Actividades de la práctica médica, sin internación (excepto actividades de promoción y prevención que realicen las entidades e instituciones promotoras y prestadoras de servicios de salud de naturaleza pública o privada, con recursos que provengan  del Sistema General  de Seguridad Social en  Salud.)</t>
  </si>
  <si>
    <t>86221  -  Actividades de la práctica odontológica, sin internación (excepto actividades de promoción y prevención que realicen las entidades e instituciones promotoras y prestadoras de servicios de salud de naturaleza pública o privada, con recursos que provengan  del Sistema General  de Seguridad Social en  Salud.)</t>
  </si>
  <si>
    <t>86911  -  Actividades de apoyo diagnóstico (excepto actividades de promoción y prevención que realicen las entidades e instituciones promotoras y prestadoras de servicios de salud de naturaleza pública o privada, con recursos que provengan  del Sistema General  de Seguridad Social en  Salud.)</t>
  </si>
  <si>
    <t>86921  -  Actividades de apoyo terapéutico (excepto actividades de promoción y prevención que realicen las entidades e instituciones promotoras y prestadoras de servicios de salud de naturaleza pública o privada, con recursos que provengan  del Sistema General  de Seguridad Social en  Salud.)</t>
  </si>
  <si>
    <t>86991  -  Otras actividades de atención de la salud humana (excepto actividades de promoción y prevención que realicen las entidades e instituciones promotoras y prestadoras de servicios de salud de naturaleza pública o privada, con recursos que provengan  del Sistema General  de Seguridad Social en  Salud.)</t>
  </si>
  <si>
    <t>87101  -  Actividades de atención residencial medicalizada de tipo general (excepto actividades de promoción y prevención que realicen las entidades e instituciones promotoras y prestadoras de servicios de salud de naturaleza pública o privada, con recursos que provengan  del Sistema General  de Seguridad Social en  Salud.)</t>
  </si>
  <si>
    <t>92001  -  Actividades de juegos de destreza, habilidad, conocimiento y fuerza</t>
  </si>
  <si>
    <t>93291  -  Otras actividades recreativas y de esparcimiento n.c.p. (excepto juegos de suerte y azar, discotecas y similares )</t>
  </si>
  <si>
    <t>9411  -  Actividades de asociaciones empresariales y de empleadores</t>
  </si>
  <si>
    <t>9499  -  Actividades de otras asociaciones n.c.p.</t>
  </si>
  <si>
    <t>8511  -  Educación de la primera infancia</t>
  </si>
  <si>
    <t>8512  -  Educación preescolar</t>
  </si>
  <si>
    <t>8513  -  Educación básica primaria</t>
  </si>
  <si>
    <t>8521  -  Educación básica secundaria</t>
  </si>
  <si>
    <t>8522  -  Educación media académica</t>
  </si>
  <si>
    <t>85231  -  Educación media técnica</t>
  </si>
  <si>
    <t>8530  -  Establecimientos que combinan diferentes niveles de educación inicial, preescolar, básica primaria, básica secundaria y media</t>
  </si>
  <si>
    <t>6411  -  Banca Central</t>
  </si>
  <si>
    <t>6412  -  Bancos comerciales</t>
  </si>
  <si>
    <t>6421  -  Actividades de las corporaciones financieras</t>
  </si>
  <si>
    <t>6422  -  Actividades de las compañías de financiamiento</t>
  </si>
  <si>
    <t>6423  -  Banca de segundo piso</t>
  </si>
  <si>
    <t>6424  -  Actividades de las cooperativas financieras</t>
  </si>
  <si>
    <t>6431  -  Fideicomisos, fondos y entidades financieras similares</t>
  </si>
  <si>
    <t>6491  -  Leasing financiero (arrendamiento financiero)</t>
  </si>
  <si>
    <t>6492  -  Actividades financieras de fondos de empleados y otras formas asociativas del sector solidario</t>
  </si>
  <si>
    <t>6493  -  Actividades de compra de cartera o factoring</t>
  </si>
  <si>
    <t>6494  -  Otras actividades de distribución de fondos</t>
  </si>
  <si>
    <t>6495  -  Instituciones especiales oficiales</t>
  </si>
  <si>
    <t>6511  -  Seguros generales</t>
  </si>
  <si>
    <t>6512  -  Seguros de vida</t>
  </si>
  <si>
    <t>6513  -  Reaseguros</t>
  </si>
  <si>
    <t>6514  -  Capitalización</t>
  </si>
  <si>
    <t>6521  -  Servicios de seguros sociales de salud</t>
  </si>
  <si>
    <t>6522  -  Servicios de seguros sociales de riesgos profesionales</t>
  </si>
  <si>
    <t>6532  -  Régimen de ahorro individual (RAI)</t>
  </si>
  <si>
    <t>6619  -  Otras actividades auxiliares de las actividades de servicios financieros n.c.p.</t>
  </si>
  <si>
    <t>6621  -  Actividades de agentes y corredores de seguros</t>
  </si>
  <si>
    <t>6630  -  Actividades de administración de fondos</t>
  </si>
  <si>
    <t>6614  -  Actividades de las casas de cambio</t>
  </si>
  <si>
    <t>6615  -  Actividades de los profesionales de compra y venta de divisas</t>
  </si>
  <si>
    <t>64991  -  Otras actividades de servicio financiero, excepto las de seguros y pensiones n.c.p.</t>
  </si>
  <si>
    <t>66111  -  Administración de mercados financieros (excepto actividades de las bolsas de valores)</t>
  </si>
  <si>
    <t xml:space="preserve">Logística Empresarial, Mercadeo y Comercialización </t>
  </si>
  <si>
    <t>Valor del incremento en ventas esperadas año 2017 (Valor en pesos)</t>
  </si>
  <si>
    <t xml:space="preserve">Línea de base					</t>
  </si>
  <si>
    <t>VICTOR HUGO</t>
  </si>
  <si>
    <t xml:space="preserve">2017 y/o Estados Financieros de apertura </t>
  </si>
</sst>
</file>

<file path=xl/styles.xml><?xml version="1.0" encoding="utf-8"?>
<styleSheet xmlns="http://schemas.openxmlformats.org/spreadsheetml/2006/main">
  <numFmts count="14">
    <numFmt numFmtId="43" formatCode="_(* #,##0.00_);_(* \(#,##0.00\);_(* &quot;-&quot;??_);_(@_)"/>
    <numFmt numFmtId="164" formatCode="_-* #,##0.00_-;\-* #,##0.00_-;_-* &quot;-&quot;??_-;_-@_-"/>
    <numFmt numFmtId="165" formatCode="_-* #,##0.00\ &quot;pta&quot;_-;\-* #,##0.00\ &quot;pta&quot;_-;_-* &quot;-&quot;??\ &quot;pta&quot;_-;_-@_-"/>
    <numFmt numFmtId="166" formatCode="0.0%"/>
    <numFmt numFmtId="167" formatCode="&quot;$&quot;\ #,##0"/>
    <numFmt numFmtId="168" formatCode="[$$-409]#,##0"/>
    <numFmt numFmtId="169" formatCode="[$$-240A]\ #,##0"/>
    <numFmt numFmtId="170" formatCode="[$$-240A]\ #,##0.00"/>
    <numFmt numFmtId="171" formatCode="_-[$$-409]* #,##0_ ;_-[$$-409]* \-#,##0\ ;_-[$$-409]* &quot;-&quot;_ ;_-@_ "/>
    <numFmt numFmtId="172" formatCode="_(&quot;$&quot;\ * #,##0_);_(&quot;$&quot;\ * \(#,##0\);_(&quot;$&quot;\ * &quot;-&quot;??_);_(@_)"/>
    <numFmt numFmtId="173" formatCode="_([$$-240A]\ * #,##0_);_([$$-240A]\ * \(#,##0\);_([$$-240A]\ * &quot;-&quot;??_);_(@_)"/>
    <numFmt numFmtId="174" formatCode="_-[$$-409]* #,##0.00_ ;_-[$$-409]* \-#,##0.00\ ;_-[$$-409]* &quot;-&quot;??_ ;_-@_ "/>
    <numFmt numFmtId="175" formatCode="_-* #,##0_-;\-* #,##0_-;_-* &quot;-&quot;??_-;_-@_-"/>
    <numFmt numFmtId="176" formatCode="0.0"/>
  </numFmts>
  <fonts count="69">
    <font>
      <sz val="10"/>
      <name val="Arial"/>
      <family val="2"/>
    </font>
    <font>
      <sz val="10"/>
      <name val="Arial"/>
      <family val="2"/>
    </font>
    <font>
      <u/>
      <sz val="10"/>
      <color indexed="12"/>
      <name val="Arial"/>
      <family val="2"/>
    </font>
    <font>
      <sz val="8"/>
      <name val="Arial"/>
      <family val="2"/>
    </font>
    <font>
      <sz val="10"/>
      <name val="Arial"/>
      <family val="2"/>
    </font>
    <font>
      <sz val="10"/>
      <name val="Verdana"/>
      <family val="2"/>
    </font>
    <font>
      <sz val="9"/>
      <color indexed="9"/>
      <name val="Verdana"/>
      <family val="2"/>
    </font>
    <font>
      <sz val="9"/>
      <color indexed="60"/>
      <name val="Verdana"/>
      <family val="2"/>
    </font>
    <font>
      <b/>
      <sz val="16"/>
      <name val="Verdana"/>
      <family val="2"/>
    </font>
    <font>
      <sz val="10"/>
      <color indexed="9"/>
      <name val="Verdana"/>
      <family val="2"/>
    </font>
    <font>
      <b/>
      <sz val="16"/>
      <color indexed="10"/>
      <name val="Verdana"/>
      <family val="2"/>
    </font>
    <font>
      <b/>
      <sz val="16"/>
      <color indexed="9"/>
      <name val="Verdana"/>
      <family val="2"/>
    </font>
    <font>
      <b/>
      <sz val="14"/>
      <color indexed="60"/>
      <name val="Verdana"/>
      <family val="2"/>
    </font>
    <font>
      <b/>
      <sz val="12"/>
      <name val="Verdana"/>
      <family val="2"/>
    </font>
    <font>
      <sz val="11"/>
      <name val="Verdana"/>
      <family val="2"/>
    </font>
    <font>
      <u/>
      <sz val="10"/>
      <name val="Verdana"/>
      <family val="2"/>
    </font>
    <font>
      <b/>
      <sz val="10"/>
      <name val="Verdana"/>
      <family val="2"/>
    </font>
    <font>
      <sz val="9"/>
      <name val="Verdana"/>
      <family val="2"/>
    </font>
    <font>
      <sz val="8"/>
      <name val="Verdana"/>
      <family val="2"/>
    </font>
    <font>
      <b/>
      <sz val="12"/>
      <color indexed="17"/>
      <name val="Verdana"/>
      <family val="2"/>
    </font>
    <font>
      <sz val="9"/>
      <name val="Arial"/>
      <family val="2"/>
    </font>
    <font>
      <sz val="11"/>
      <name val="Arial"/>
      <family val="2"/>
    </font>
    <font>
      <b/>
      <sz val="10"/>
      <name val="Arial"/>
      <family val="2"/>
    </font>
    <font>
      <b/>
      <sz val="12"/>
      <name val="Arial"/>
      <family val="2"/>
    </font>
    <font>
      <b/>
      <sz val="14"/>
      <color indexed="16"/>
      <name val="Verdana"/>
      <family val="2"/>
    </font>
    <font>
      <b/>
      <sz val="11"/>
      <name val="Verdana"/>
      <family val="2"/>
    </font>
    <font>
      <i/>
      <sz val="10"/>
      <color indexed="17"/>
      <name val="Verdana"/>
      <family val="2"/>
    </font>
    <font>
      <i/>
      <sz val="11"/>
      <color indexed="57"/>
      <name val="Verdana"/>
      <family val="2"/>
    </font>
    <font>
      <sz val="11"/>
      <color indexed="57"/>
      <name val="Verdana"/>
      <family val="2"/>
    </font>
    <font>
      <b/>
      <sz val="8"/>
      <name val="Verdana"/>
      <family val="2"/>
    </font>
    <font>
      <b/>
      <sz val="9"/>
      <name val="Verdana"/>
      <family val="2"/>
    </font>
    <font>
      <sz val="10"/>
      <color indexed="9"/>
      <name val="Arial"/>
      <family val="2"/>
    </font>
    <font>
      <b/>
      <sz val="10"/>
      <color indexed="10"/>
      <name val="Arial"/>
      <family val="2"/>
    </font>
    <font>
      <sz val="10"/>
      <color indexed="8"/>
      <name val="Arial"/>
      <family val="2"/>
    </font>
    <font>
      <b/>
      <sz val="16"/>
      <name val="Arial"/>
      <family val="2"/>
    </font>
    <font>
      <b/>
      <sz val="14"/>
      <name val="Arial"/>
      <family val="2"/>
    </font>
    <font>
      <sz val="14"/>
      <name val="Arial"/>
      <family val="2"/>
    </font>
    <font>
      <b/>
      <sz val="11"/>
      <name val="Arial"/>
      <family val="2"/>
    </font>
    <font>
      <b/>
      <sz val="12"/>
      <color indexed="9"/>
      <name val="Arial"/>
      <family val="2"/>
    </font>
    <font>
      <b/>
      <sz val="10"/>
      <color indexed="9"/>
      <name val="Arial"/>
      <family val="2"/>
    </font>
    <font>
      <b/>
      <u/>
      <sz val="10"/>
      <name val="Arial"/>
      <family val="2"/>
    </font>
    <font>
      <b/>
      <sz val="9"/>
      <name val="Arial"/>
      <family val="2"/>
    </font>
    <font>
      <sz val="10"/>
      <color indexed="10"/>
      <name val="Arial"/>
      <family val="2"/>
    </font>
    <font>
      <sz val="10"/>
      <color indexed="10"/>
      <name val="Verdana"/>
      <family val="2"/>
    </font>
    <font>
      <sz val="10"/>
      <color indexed="8"/>
      <name val="Verdana"/>
      <family val="2"/>
    </font>
    <font>
      <b/>
      <sz val="10"/>
      <color indexed="22"/>
      <name val="Arial"/>
      <family val="2"/>
    </font>
    <font>
      <b/>
      <sz val="10"/>
      <color indexed="9"/>
      <name val="Calibri"/>
      <family val="2"/>
    </font>
    <font>
      <b/>
      <sz val="10"/>
      <color indexed="18"/>
      <name val="Calibri"/>
      <family val="2"/>
    </font>
    <font>
      <b/>
      <sz val="11"/>
      <name val="Calibri"/>
      <family val="2"/>
    </font>
    <font>
      <sz val="11"/>
      <name val="Calibri"/>
      <family val="2"/>
    </font>
    <font>
      <sz val="10"/>
      <name val="Calibri"/>
      <family val="2"/>
    </font>
    <font>
      <b/>
      <u/>
      <sz val="10"/>
      <name val="Calibri"/>
      <family val="2"/>
    </font>
    <font>
      <b/>
      <u/>
      <sz val="11"/>
      <name val="Calibri"/>
      <family val="2"/>
    </font>
    <font>
      <sz val="11"/>
      <color indexed="8"/>
      <name val="Calibri"/>
      <family val="2"/>
    </font>
    <font>
      <b/>
      <sz val="11"/>
      <color indexed="8"/>
      <name val="Calibri"/>
      <family val="2"/>
    </font>
    <font>
      <sz val="11"/>
      <color indexed="22"/>
      <name val="Calibri"/>
      <family val="2"/>
    </font>
    <font>
      <b/>
      <sz val="12"/>
      <color indexed="22"/>
      <name val="Bodoni MT"/>
      <family val="1"/>
    </font>
    <font>
      <b/>
      <i/>
      <sz val="10"/>
      <name val="Arial"/>
      <family val="2"/>
    </font>
    <font>
      <sz val="10"/>
      <color indexed="9"/>
      <name val="Calibri"/>
      <family val="2"/>
    </font>
    <font>
      <i/>
      <sz val="10"/>
      <name val="Arial"/>
      <family val="2"/>
    </font>
    <font>
      <sz val="14"/>
      <name val="Verdana"/>
      <family val="2"/>
    </font>
    <font>
      <u/>
      <sz val="9"/>
      <name val="Arial"/>
      <family val="2"/>
    </font>
    <font>
      <sz val="10"/>
      <color rgb="FF00B050"/>
      <name val="Verdana"/>
      <family val="2"/>
    </font>
    <font>
      <sz val="10"/>
      <color rgb="FF008000"/>
      <name val="Verdana"/>
      <family val="2"/>
    </font>
    <font>
      <sz val="9"/>
      <color theme="6" tint="-0.249977111117893"/>
      <name val="Verdana"/>
      <family val="2"/>
    </font>
    <font>
      <sz val="10"/>
      <color rgb="FF00B050"/>
      <name val="Arial"/>
      <family val="2"/>
    </font>
    <font>
      <b/>
      <sz val="10"/>
      <color theme="0"/>
      <name val="Calibri"/>
      <family val="2"/>
    </font>
    <font>
      <sz val="11"/>
      <color rgb="FF000000"/>
      <name val="Arial"/>
      <family val="2"/>
    </font>
    <font>
      <sz val="11"/>
      <color theme="1"/>
      <name val="Arial"/>
      <family val="2"/>
    </font>
  </fonts>
  <fills count="24">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62"/>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50"/>
        <bgColor indexed="64"/>
      </patternFill>
    </fill>
    <fill>
      <patternFill patternType="solid">
        <fgColor indexed="22"/>
        <bgColor indexed="64"/>
      </patternFill>
    </fill>
    <fill>
      <patternFill patternType="solid">
        <fgColor rgb="FFFFC000"/>
        <bgColor indexed="64"/>
      </patternFill>
    </fill>
    <fill>
      <patternFill patternType="solid">
        <fgColor rgb="FF00B050"/>
        <bgColor indexed="64"/>
      </patternFill>
    </fill>
    <fill>
      <patternFill patternType="solid">
        <fgColor indexed="43"/>
        <bgColor indexed="64"/>
      </patternFill>
    </fill>
    <fill>
      <patternFill patternType="solid">
        <fgColor rgb="FFFFFF99"/>
        <bgColor indexed="64"/>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
      <patternFill patternType="solid">
        <fgColor indexed="6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13"/>
        <bgColor indexed="64"/>
      </patternFill>
    </fill>
  </fills>
  <borders count="94">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double">
        <color indexed="10"/>
      </left>
      <right style="double">
        <color indexed="10"/>
      </right>
      <top style="double">
        <color indexed="10"/>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diagonal/>
    </border>
    <border>
      <left/>
      <right style="thin">
        <color auto="1"/>
      </right>
      <top style="medium">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thin">
        <color auto="1"/>
      </left>
      <right/>
      <top style="medium">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style="medium">
        <color auto="1"/>
      </left>
      <right/>
      <top style="thin">
        <color auto="1"/>
      </top>
      <bottom/>
      <diagonal/>
    </border>
    <border>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medium">
        <color auto="1"/>
      </top>
      <bottom style="thin">
        <color auto="1"/>
      </bottom>
      <diagonal/>
    </border>
  </borders>
  <cellStyleXfs count="11">
    <xf numFmtId="0" fontId="0" fillId="0" borderId="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0" fontId="4" fillId="0" borderId="0"/>
    <xf numFmtId="0" fontId="4" fillId="0" borderId="0"/>
    <xf numFmtId="0" fontId="4"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1457">
    <xf numFmtId="0" fontId="0" fillId="0" borderId="0" xfId="0"/>
    <xf numFmtId="0" fontId="1" fillId="0" borderId="0" xfId="0" applyFont="1" applyFill="1" applyAlignment="1">
      <alignment vertical="top" wrapText="1"/>
    </xf>
    <xf numFmtId="0" fontId="0" fillId="0" borderId="0" xfId="0" applyFill="1" applyAlignment="1">
      <alignment vertical="top" wrapText="1"/>
    </xf>
    <xf numFmtId="0" fontId="33" fillId="0" borderId="0" xfId="0" applyFont="1" applyFill="1" applyAlignment="1"/>
    <xf numFmtId="0" fontId="31" fillId="0" borderId="0" xfId="0" applyFont="1" applyFill="1" applyAlignment="1"/>
    <xf numFmtId="0" fontId="0" fillId="0" borderId="0" xfId="0" applyFill="1"/>
    <xf numFmtId="0" fontId="34" fillId="0" borderId="0" xfId="0" applyFont="1" applyBorder="1" applyAlignment="1">
      <alignment horizontal="centerContinuous"/>
    </xf>
    <xf numFmtId="0" fontId="35" fillId="0" borderId="0" xfId="0" applyFont="1" applyBorder="1" applyAlignment="1">
      <alignment horizontal="centerContinuous"/>
    </xf>
    <xf numFmtId="0" fontId="36" fillId="0" borderId="0" xfId="0" applyFont="1" applyAlignment="1">
      <alignment horizontal="centerContinuous"/>
    </xf>
    <xf numFmtId="0" fontId="36" fillId="0" borderId="0" xfId="0" applyFont="1"/>
    <xf numFmtId="0" fontId="37" fillId="0" borderId="0" xfId="0" applyFont="1" applyBorder="1" applyAlignment="1">
      <alignment horizontal="centerContinuous"/>
    </xf>
    <xf numFmtId="0" fontId="0" fillId="0" borderId="0" xfId="0" applyAlignment="1">
      <alignment horizontal="centerContinuous"/>
    </xf>
    <xf numFmtId="0" fontId="22" fillId="0" borderId="0" xfId="0" applyFont="1" applyBorder="1"/>
    <xf numFmtId="0" fontId="22" fillId="0" borderId="1" xfId="0" applyFont="1" applyBorder="1" applyAlignment="1">
      <alignment vertical="top"/>
    </xf>
    <xf numFmtId="0" fontId="22" fillId="0" borderId="1" xfId="0" applyFont="1" applyBorder="1"/>
    <xf numFmtId="0" fontId="4" fillId="0" borderId="0" xfId="0" applyFont="1"/>
    <xf numFmtId="0" fontId="39" fillId="3" borderId="2" xfId="0" applyFont="1" applyFill="1" applyBorder="1" applyAlignment="1">
      <alignment horizontal="centerContinuous" vertical="center"/>
    </xf>
    <xf numFmtId="0" fontId="39" fillId="3" borderId="3" xfId="0" applyFont="1" applyFill="1" applyBorder="1" applyAlignment="1">
      <alignment horizontal="centerContinuous" vertical="center"/>
    </xf>
    <xf numFmtId="0" fontId="23" fillId="0" borderId="0" xfId="0" applyFont="1"/>
    <xf numFmtId="0" fontId="39" fillId="3" borderId="4" xfId="0" applyFont="1" applyFill="1" applyBorder="1" applyAlignment="1">
      <alignment horizontal="center" vertical="center"/>
    </xf>
    <xf numFmtId="0" fontId="39" fillId="3" borderId="5" xfId="0" applyFont="1" applyFill="1" applyBorder="1" applyAlignment="1">
      <alignment horizontal="center" vertic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3" fillId="0" borderId="0" xfId="0" applyFont="1"/>
    <xf numFmtId="0" fontId="40" fillId="0" borderId="0" xfId="0" applyFont="1" applyBorder="1"/>
    <xf numFmtId="14" fontId="0" fillId="0" borderId="0" xfId="0" applyNumberFormat="1" applyAlignment="1">
      <alignment horizontal="centerContinuous"/>
    </xf>
    <xf numFmtId="0" fontId="22" fillId="0" borderId="0" xfId="0" applyFont="1"/>
    <xf numFmtId="0" fontId="0" fillId="0" borderId="0" xfId="0" quotePrefix="1" applyAlignment="1">
      <alignment horizontal="left"/>
    </xf>
    <xf numFmtId="0" fontId="20" fillId="0" borderId="0" xfId="0" applyFont="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horizontal="center" vertical="center" wrapText="1"/>
    </xf>
    <xf numFmtId="0" fontId="13" fillId="0" borderId="11" xfId="0" applyFont="1" applyFill="1" applyBorder="1" applyAlignment="1" applyProtection="1">
      <alignment horizontal="left"/>
      <protection locked="0"/>
    </xf>
    <xf numFmtId="0" fontId="13" fillId="0" borderId="0" xfId="0" applyFont="1" applyFill="1" applyBorder="1" applyAlignment="1" applyProtection="1">
      <alignment horizontal="left" vertical="top" wrapText="1"/>
      <protection locked="0"/>
    </xf>
    <xf numFmtId="0" fontId="0" fillId="0" borderId="0" xfId="0" applyFill="1" applyBorder="1" applyProtection="1">
      <protection locked="0"/>
    </xf>
    <xf numFmtId="0" fontId="13" fillId="0" borderId="1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center"/>
      <protection locked="0"/>
    </xf>
    <xf numFmtId="0" fontId="0" fillId="0" borderId="1" xfId="0" applyFill="1" applyBorder="1" applyAlignment="1" applyProtection="1">
      <alignment horizontal="center" vertical="top" wrapText="1"/>
      <protection locked="0"/>
    </xf>
    <xf numFmtId="0" fontId="18"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horizontal="center" vertical="top"/>
      <protection locked="0"/>
    </xf>
    <xf numFmtId="0" fontId="14" fillId="0" borderId="10" xfId="0" applyFont="1" applyFill="1" applyBorder="1" applyAlignment="1" applyProtection="1">
      <alignment horizontal="justify" vertical="top" wrapText="1"/>
      <protection locked="0"/>
    </xf>
    <xf numFmtId="0" fontId="17" fillId="0" borderId="37"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top"/>
      <protection locked="0"/>
    </xf>
    <xf numFmtId="0" fontId="5" fillId="0" borderId="35" xfId="0" applyFont="1" applyFill="1" applyBorder="1" applyAlignment="1" applyProtection="1">
      <alignment horizontal="center" vertical="top"/>
      <protection locked="0"/>
    </xf>
    <xf numFmtId="0" fontId="5" fillId="0" borderId="39" xfId="0" applyFont="1" applyFill="1" applyBorder="1" applyAlignment="1" applyProtection="1">
      <alignment horizontal="center" vertical="top"/>
      <protection locked="0"/>
    </xf>
    <xf numFmtId="0" fontId="17"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top"/>
      <protection locked="0"/>
    </xf>
    <xf numFmtId="0" fontId="5" fillId="0" borderId="41" xfId="0" applyFont="1" applyFill="1" applyBorder="1" applyAlignment="1" applyProtection="1">
      <alignment horizontal="center" vertical="top"/>
      <protection locked="0"/>
    </xf>
    <xf numFmtId="0" fontId="17" fillId="0" borderId="42"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top"/>
      <protection locked="0"/>
    </xf>
    <xf numFmtId="0" fontId="5" fillId="0" borderId="32" xfId="0" applyFont="1" applyFill="1" applyBorder="1" applyAlignment="1" applyProtection="1">
      <alignment horizontal="center" vertical="top"/>
      <protection locked="0"/>
    </xf>
    <xf numFmtId="0" fontId="5" fillId="0" borderId="43" xfId="0" applyFont="1" applyFill="1" applyBorder="1" applyAlignment="1" applyProtection="1">
      <alignment horizontal="center" vertical="top"/>
      <protection locked="0"/>
    </xf>
    <xf numFmtId="0" fontId="17" fillId="0" borderId="38"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top"/>
      <protection locked="0"/>
    </xf>
    <xf numFmtId="0" fontId="5" fillId="0" borderId="47" xfId="0" applyFont="1" applyFill="1" applyBorder="1" applyAlignment="1" applyProtection="1">
      <alignment horizontal="center" vertical="top"/>
      <protection locked="0"/>
    </xf>
    <xf numFmtId="0" fontId="0" fillId="0" borderId="0" xfId="0" applyFill="1" applyBorder="1" applyAlignment="1" applyProtection="1">
      <alignment horizontal="left"/>
      <protection locked="0"/>
    </xf>
    <xf numFmtId="169" fontId="0" fillId="0" borderId="10" xfId="0" applyNumberForma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left" vertical="center"/>
      <protection locked="0"/>
    </xf>
    <xf numFmtId="171" fontId="5" fillId="0" borderId="10" xfId="0" applyNumberFormat="1" applyFont="1" applyFill="1" applyBorder="1" applyAlignment="1" applyProtection="1">
      <protection locked="0"/>
    </xf>
    <xf numFmtId="0" fontId="5" fillId="0" borderId="10" xfId="0" applyFont="1" applyFill="1" applyBorder="1" applyAlignment="1" applyProtection="1">
      <protection locked="0"/>
    </xf>
    <xf numFmtId="0" fontId="32" fillId="0" borderId="10" xfId="0" applyFont="1" applyFill="1" applyBorder="1" applyAlignment="1" applyProtection="1">
      <alignment horizontal="justify" vertical="center" wrapText="1"/>
      <protection locked="0"/>
    </xf>
    <xf numFmtId="0" fontId="22" fillId="0" borderId="21" xfId="0" applyFont="1" applyFill="1" applyBorder="1" applyAlignment="1" applyProtection="1">
      <alignment horizontal="justify" vertical="center" wrapText="1"/>
      <protection locked="0"/>
    </xf>
    <xf numFmtId="0" fontId="0" fillId="2" borderId="0" xfId="0" applyFill="1" applyBorder="1" applyProtection="1">
      <protection locked="0"/>
    </xf>
    <xf numFmtId="0" fontId="21" fillId="0" borderId="28" xfId="0" applyFont="1" applyBorder="1" applyAlignment="1">
      <alignment horizontal="center"/>
    </xf>
    <xf numFmtId="0" fontId="21" fillId="0" borderId="29" xfId="0" applyFont="1" applyBorder="1" applyAlignment="1">
      <alignment horizontal="center" wrapText="1"/>
    </xf>
    <xf numFmtId="0" fontId="21" fillId="0" borderId="29" xfId="0" applyFont="1" applyBorder="1" applyAlignment="1">
      <alignment horizontal="center"/>
    </xf>
    <xf numFmtId="0" fontId="21" fillId="0" borderId="29" xfId="0" applyFont="1" applyFill="1" applyBorder="1" applyAlignment="1">
      <alignment horizontal="center"/>
    </xf>
    <xf numFmtId="0" fontId="21" fillId="0" borderId="61" xfId="0" applyFont="1" applyBorder="1" applyAlignment="1">
      <alignment horizontal="center"/>
    </xf>
    <xf numFmtId="0" fontId="49" fillId="2" borderId="0" xfId="0" applyFont="1" applyFill="1" applyBorder="1" applyProtection="1">
      <protection locked="0"/>
    </xf>
    <xf numFmtId="0" fontId="55" fillId="2" borderId="0" xfId="0" applyFont="1" applyFill="1" applyBorder="1" applyProtection="1">
      <protection locked="0"/>
    </xf>
    <xf numFmtId="0" fontId="49" fillId="2" borderId="0" xfId="0" applyFont="1" applyFill="1" applyBorder="1" applyAlignment="1" applyProtection="1">
      <alignment horizontal="center" vertical="center" wrapText="1"/>
      <protection locked="0"/>
    </xf>
    <xf numFmtId="1" fontId="45" fillId="2" borderId="0" xfId="0" applyNumberFormat="1" applyFont="1" applyFill="1" applyBorder="1" applyAlignment="1" applyProtection="1">
      <alignment horizontal="center" vertical="center" wrapText="1"/>
      <protection locked="0"/>
    </xf>
    <xf numFmtId="9" fontId="55" fillId="2" borderId="0" xfId="6" applyFont="1" applyFill="1" applyBorder="1" applyProtection="1">
      <protection locked="0"/>
    </xf>
    <xf numFmtId="2" fontId="57" fillId="2" borderId="0" xfId="0" applyNumberFormat="1" applyFont="1" applyFill="1" applyBorder="1" applyAlignment="1" applyProtection="1">
      <alignment horizontal="center" vertical="center" wrapText="1"/>
      <protection locked="0"/>
    </xf>
    <xf numFmtId="166" fontId="57" fillId="2" borderId="0" xfId="6" applyNumberFormat="1" applyFont="1" applyFill="1" applyBorder="1" applyAlignment="1" applyProtection="1">
      <alignment horizontal="center" vertical="center" wrapText="1"/>
      <protection locked="0"/>
    </xf>
    <xf numFmtId="9" fontId="49" fillId="2" borderId="0" xfId="0" applyNumberFormat="1" applyFont="1" applyFill="1" applyBorder="1" applyProtection="1">
      <protection locked="0"/>
    </xf>
    <xf numFmtId="172" fontId="49" fillId="2" borderId="0" xfId="2" applyNumberFormat="1" applyFont="1" applyFill="1" applyBorder="1" applyProtection="1">
      <protection locked="0"/>
    </xf>
    <xf numFmtId="172" fontId="49" fillId="2" borderId="0" xfId="0" applyNumberFormat="1" applyFont="1" applyFill="1" applyBorder="1" applyProtection="1">
      <protection locked="0"/>
    </xf>
    <xf numFmtId="0" fontId="57" fillId="2" borderId="0" xfId="0" applyFont="1" applyFill="1" applyBorder="1" applyAlignment="1" applyProtection="1">
      <alignment horizontal="center" vertical="center" wrapText="1"/>
      <protection locked="0"/>
    </xf>
    <xf numFmtId="1" fontId="57" fillId="2" borderId="0" xfId="0" applyNumberFormat="1" applyFont="1" applyFill="1" applyBorder="1" applyAlignment="1" applyProtection="1">
      <alignment horizontal="center" vertical="center" wrapText="1"/>
      <protection locked="0"/>
    </xf>
    <xf numFmtId="9" fontId="57" fillId="2" borderId="0" xfId="0" applyNumberFormat="1" applyFont="1" applyFill="1" applyBorder="1" applyAlignment="1" applyProtection="1">
      <alignment horizontal="center" vertical="center" wrapText="1"/>
      <protection locked="0"/>
    </xf>
    <xf numFmtId="9" fontId="49" fillId="2" borderId="0" xfId="6" applyFont="1" applyFill="1" applyBorder="1" applyProtection="1">
      <protection locked="0"/>
    </xf>
    <xf numFmtId="0" fontId="22" fillId="2" borderId="0" xfId="0" applyNumberFormat="1" applyFont="1" applyFill="1" applyBorder="1" applyAlignment="1" applyProtection="1">
      <alignment horizontal="center" vertical="center" wrapText="1"/>
      <protection locked="0"/>
    </xf>
    <xf numFmtId="166" fontId="49" fillId="2" borderId="0" xfId="6" applyNumberFormat="1" applyFont="1" applyFill="1" applyBorder="1" applyProtection="1">
      <protection locked="0"/>
    </xf>
    <xf numFmtId="9" fontId="53" fillId="2" borderId="0" xfId="6" applyFont="1" applyFill="1" applyBorder="1" applyProtection="1">
      <protection locked="0"/>
    </xf>
    <xf numFmtId="0" fontId="54" fillId="2" borderId="0" xfId="0" applyFont="1" applyFill="1" applyBorder="1" applyAlignment="1" applyProtection="1">
      <alignment horizontal="center"/>
      <protection locked="0"/>
    </xf>
    <xf numFmtId="0" fontId="59" fillId="2" borderId="0" xfId="0" applyFont="1" applyFill="1" applyBorder="1" applyAlignment="1" applyProtection="1">
      <alignment vertical="center" wrapText="1"/>
      <protection locked="0"/>
    </xf>
    <xf numFmtId="0" fontId="59" fillId="2"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0" fillId="2" borderId="0" xfId="0" applyFill="1" applyBorder="1"/>
    <xf numFmtId="0" fontId="14" fillId="0" borderId="11" xfId="0" applyFont="1" applyFill="1" applyBorder="1" applyAlignment="1" applyProtection="1">
      <alignment horizontal="left" vertical="top" wrapText="1"/>
      <protection locked="0"/>
    </xf>
    <xf numFmtId="9" fontId="14" fillId="0" borderId="0" xfId="6" applyFont="1" applyFill="1" applyBorder="1" applyAlignment="1" applyProtection="1">
      <alignment horizontal="justify" vertical="top"/>
      <protection locked="0"/>
    </xf>
    <xf numFmtId="0" fontId="5" fillId="0" borderId="10" xfId="0" applyFont="1" applyFill="1" applyBorder="1" applyAlignment="1" applyProtection="1">
      <alignment vertical="top"/>
      <protection locked="0"/>
    </xf>
    <xf numFmtId="0" fontId="56" fillId="2" borderId="0" xfId="5" applyFont="1" applyFill="1" applyBorder="1" applyAlignment="1" applyProtection="1">
      <alignment horizontal="left"/>
      <protection locked="0"/>
    </xf>
    <xf numFmtId="0" fontId="5" fillId="0" borderId="0" xfId="0" applyFont="1" applyFill="1" applyBorder="1" applyAlignment="1" applyProtection="1">
      <alignment horizontal="center" vertical="center"/>
      <protection locked="0"/>
    </xf>
    <xf numFmtId="0" fontId="0" fillId="0" borderId="42" xfId="0" applyFill="1" applyBorder="1" applyAlignment="1" applyProtection="1">
      <alignment horizontal="center" vertical="top" wrapText="1"/>
      <protection locked="0"/>
    </xf>
    <xf numFmtId="0" fontId="0" fillId="0" borderId="64" xfId="0" applyFill="1" applyBorder="1" applyAlignment="1" applyProtection="1">
      <alignment vertical="top" wrapText="1"/>
      <protection locked="0"/>
    </xf>
    <xf numFmtId="0" fontId="0" fillId="0" borderId="65" xfId="0" applyFill="1" applyBorder="1" applyAlignment="1" applyProtection="1">
      <alignment vertical="top" wrapText="1"/>
      <protection locked="0"/>
    </xf>
    <xf numFmtId="0" fontId="49" fillId="0" borderId="0" xfId="0" applyFont="1" applyFill="1" applyBorder="1" applyAlignment="1">
      <alignment horizontal="center" wrapText="1"/>
    </xf>
    <xf numFmtId="0" fontId="49" fillId="0" borderId="0" xfId="0" applyFont="1" applyFill="1" applyBorder="1" applyAlignment="1">
      <alignment wrapText="1"/>
    </xf>
    <xf numFmtId="0" fontId="5" fillId="0" borderId="0" xfId="0" applyFont="1" applyFill="1" applyBorder="1" applyAlignment="1" applyProtection="1">
      <alignment horizontal="left" vertical="top" wrapText="1"/>
    </xf>
    <xf numFmtId="0" fontId="5" fillId="0" borderId="70"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0" fillId="0" borderId="10" xfId="0" applyFill="1" applyBorder="1" applyAlignment="1" applyProtection="1">
      <alignment horizontal="center" vertical="center"/>
    </xf>
    <xf numFmtId="169" fontId="0" fillId="0" borderId="10" xfId="0" applyNumberFormat="1" applyFill="1" applyBorder="1" applyAlignment="1" applyProtection="1">
      <alignment horizontal="center" vertical="center"/>
    </xf>
    <xf numFmtId="0" fontId="3" fillId="2" borderId="0" xfId="0" applyFont="1" applyFill="1"/>
    <xf numFmtId="0" fontId="0" fillId="2" borderId="0" xfId="0" applyFill="1"/>
    <xf numFmtId="0" fontId="14" fillId="0" borderId="10" xfId="0" applyFont="1" applyFill="1" applyBorder="1" applyAlignment="1" applyProtection="1">
      <alignment vertical="center"/>
      <protection locked="0"/>
    </xf>
    <xf numFmtId="16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wrapText="1"/>
    </xf>
    <xf numFmtId="169" fontId="5" fillId="0" borderId="11" xfId="0" applyNumberFormat="1" applyFont="1" applyFill="1" applyBorder="1" applyAlignment="1" applyProtection="1">
      <alignment vertical="center" wrapText="1"/>
    </xf>
    <xf numFmtId="169" fontId="5" fillId="0" borderId="11" xfId="0" applyNumberFormat="1" applyFont="1" applyFill="1" applyBorder="1" applyAlignment="1" applyProtection="1">
      <alignment vertical="center"/>
    </xf>
    <xf numFmtId="169" fontId="5" fillId="0" borderId="11" xfId="0" applyNumberFormat="1" applyFont="1" applyFill="1" applyBorder="1" applyAlignment="1" applyProtection="1">
      <alignment horizontal="right" vertical="center"/>
    </xf>
    <xf numFmtId="169" fontId="5" fillId="0" borderId="30" xfId="0" applyNumberFormat="1" applyFont="1" applyFill="1" applyBorder="1" applyAlignment="1" applyProtection="1">
      <alignment vertical="center"/>
    </xf>
    <xf numFmtId="169" fontId="5" fillId="0" borderId="58" xfId="0" applyNumberFormat="1" applyFont="1" applyFill="1" applyBorder="1" applyAlignment="1" applyProtection="1">
      <alignment vertical="center"/>
    </xf>
    <xf numFmtId="14" fontId="5" fillId="0" borderId="0" xfId="0" applyNumberFormat="1" applyFont="1" applyFill="1" applyBorder="1" applyAlignment="1" applyProtection="1">
      <alignment vertical="center"/>
      <protection locked="0"/>
    </xf>
    <xf numFmtId="0" fontId="14" fillId="0" borderId="58" xfId="0" applyNumberFormat="1" applyFont="1" applyFill="1" applyBorder="1" applyAlignment="1" applyProtection="1">
      <alignment horizontal="center" vertical="center" wrapText="1"/>
    </xf>
    <xf numFmtId="0" fontId="45" fillId="5" borderId="73" xfId="0" applyFont="1" applyFill="1" applyBorder="1" applyAlignment="1" applyProtection="1">
      <alignment horizontal="center"/>
      <protection locked="0"/>
    </xf>
    <xf numFmtId="0" fontId="47" fillId="7" borderId="50" xfId="0" applyFont="1" applyFill="1" applyBorder="1" applyAlignment="1" applyProtection="1">
      <alignment horizontal="left" vertical="center" wrapText="1"/>
      <protection locked="0"/>
    </xf>
    <xf numFmtId="0" fontId="47" fillId="7" borderId="1" xfId="0" applyFont="1" applyFill="1" applyBorder="1" applyAlignment="1" applyProtection="1">
      <alignment horizontal="left" vertical="center" wrapText="1"/>
      <protection locked="0"/>
    </xf>
    <xf numFmtId="0" fontId="46" fillId="6" borderId="36" xfId="0" applyFont="1" applyFill="1" applyBorder="1" applyAlignment="1" applyProtection="1">
      <alignment horizontal="center" vertical="center" wrapText="1"/>
      <protection locked="0"/>
    </xf>
    <xf numFmtId="0" fontId="47" fillId="7" borderId="72" xfId="0" applyFont="1" applyFill="1" applyBorder="1" applyAlignment="1" applyProtection="1">
      <alignment horizontal="left" vertical="center" wrapText="1"/>
      <protection locked="0"/>
    </xf>
    <xf numFmtId="0" fontId="47" fillId="8" borderId="35" xfId="0" applyNumberFormat="1" applyFont="1" applyFill="1" applyBorder="1" applyAlignment="1" applyProtection="1">
      <alignment horizontal="center" wrapText="1"/>
    </xf>
    <xf numFmtId="0" fontId="46" fillId="6" borderId="40" xfId="0" applyFont="1" applyFill="1" applyBorder="1" applyAlignment="1" applyProtection="1">
      <alignment horizontal="center" vertical="center" wrapText="1"/>
      <protection locked="0"/>
    </xf>
    <xf numFmtId="0" fontId="47" fillId="8" borderId="41" xfId="0" applyNumberFormat="1" applyFont="1" applyFill="1" applyBorder="1" applyAlignment="1" applyProtection="1">
      <alignment horizontal="center" wrapText="1"/>
    </xf>
    <xf numFmtId="0" fontId="47" fillId="8" borderId="41" xfId="6" applyNumberFormat="1" applyFont="1" applyFill="1" applyBorder="1" applyAlignment="1" applyProtection="1">
      <alignment horizontal="center" wrapText="1"/>
    </xf>
    <xf numFmtId="1" fontId="47" fillId="8" borderId="41" xfId="6" applyNumberFormat="1" applyFont="1" applyFill="1" applyBorder="1" applyAlignment="1" applyProtection="1">
      <alignment horizontal="center" wrapText="1"/>
    </xf>
    <xf numFmtId="0" fontId="31" fillId="6" borderId="40" xfId="0" applyFont="1" applyFill="1" applyBorder="1" applyAlignment="1" applyProtection="1">
      <alignment horizontal="center" vertical="center" wrapText="1"/>
      <protection locked="0"/>
    </xf>
    <xf numFmtId="10" fontId="47" fillId="8" borderId="41" xfId="6" applyNumberFormat="1" applyFont="1" applyFill="1" applyBorder="1" applyAlignment="1" applyProtection="1">
      <alignment horizontal="center" wrapText="1"/>
    </xf>
    <xf numFmtId="0" fontId="58" fillId="6" borderId="40" xfId="0" applyFont="1" applyFill="1" applyBorder="1" applyAlignment="1" applyProtection="1">
      <alignment horizontal="center" vertical="center" wrapText="1"/>
      <protection locked="0"/>
    </xf>
    <xf numFmtId="10" fontId="47" fillId="8" borderId="41" xfId="0" applyNumberFormat="1" applyFont="1" applyFill="1" applyBorder="1" applyAlignment="1" applyProtection="1">
      <alignment horizontal="center" wrapText="1"/>
    </xf>
    <xf numFmtId="10" fontId="47" fillId="8" borderId="41" xfId="0" applyNumberFormat="1" applyFont="1" applyFill="1" applyBorder="1" applyAlignment="1" applyProtection="1">
      <alignment horizontal="center" vertical="center" wrapText="1"/>
    </xf>
    <xf numFmtId="0" fontId="47" fillId="8" borderId="41" xfId="0" applyFont="1" applyFill="1" applyBorder="1" applyAlignment="1" applyProtection="1">
      <alignment horizontal="center" wrapText="1"/>
    </xf>
    <xf numFmtId="9" fontId="47" fillId="8" borderId="41" xfId="6" applyFont="1" applyFill="1" applyBorder="1" applyAlignment="1" applyProtection="1">
      <alignment horizontal="center" wrapText="1"/>
    </xf>
    <xf numFmtId="0" fontId="1" fillId="0" borderId="0" xfId="0" applyFont="1" applyFill="1" applyAlignment="1"/>
    <xf numFmtId="0" fontId="66" fillId="10" borderId="54" xfId="0" applyFont="1" applyFill="1" applyBorder="1" applyAlignment="1" applyProtection="1">
      <alignment horizontal="center" vertical="center" wrapText="1"/>
      <protection locked="0"/>
    </xf>
    <xf numFmtId="2" fontId="49" fillId="2" borderId="0" xfId="0" applyNumberFormat="1" applyFont="1" applyFill="1" applyBorder="1" applyAlignment="1" applyProtection="1">
      <alignment horizontal="center" vertical="center" wrapText="1"/>
      <protection locked="0"/>
    </xf>
    <xf numFmtId="0" fontId="66" fillId="10" borderId="33"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0" fontId="1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0" fillId="0" borderId="0" xfId="4" applyFont="1" applyFill="1" applyBorder="1" applyAlignment="1">
      <alignment horizontal="center" vertical="center" wrapText="1"/>
    </xf>
    <xf numFmtId="0" fontId="50" fillId="0" borderId="1" xfId="3" applyFont="1" applyFill="1" applyBorder="1" applyAlignment="1">
      <alignment horizontal="center" vertical="center" wrapText="1"/>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protection locked="0"/>
    </xf>
    <xf numFmtId="0" fontId="14" fillId="0" borderId="0" xfId="0" applyFont="1" applyFill="1" applyBorder="1" applyAlignment="1" applyProtection="1">
      <alignment horizontal="left" vertical="center" wrapText="1"/>
      <protection locked="0"/>
    </xf>
    <xf numFmtId="0" fontId="1" fillId="2" borderId="0" xfId="0" applyFont="1" applyFill="1" applyAlignme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14" fontId="42" fillId="0" borderId="0" xfId="0" applyNumberFormat="1" applyFont="1" applyAlignment="1" applyProtection="1">
      <protection hidden="1"/>
    </xf>
    <xf numFmtId="0" fontId="1" fillId="2" borderId="0" xfId="0" applyFont="1" applyFill="1" applyBorder="1" applyAlignment="1"/>
    <xf numFmtId="0" fontId="0" fillId="2" borderId="0" xfId="0" applyFill="1"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9" fillId="14" borderId="11" xfId="0" applyFont="1" applyFill="1" applyBorder="1" applyAlignment="1" applyProtection="1">
      <alignment vertical="top" wrapText="1"/>
      <protection locked="0"/>
    </xf>
    <xf numFmtId="0" fontId="9" fillId="12" borderId="10" xfId="0" applyFont="1" applyFill="1" applyBorder="1" applyAlignment="1" applyProtection="1">
      <alignment vertical="top" wrapText="1"/>
      <protection locked="0"/>
    </xf>
    <xf numFmtId="0" fontId="9" fillId="2" borderId="11" xfId="0" applyFont="1" applyFill="1" applyBorder="1" applyAlignment="1" applyProtection="1">
      <alignment vertical="top" wrapText="1"/>
      <protection locked="0"/>
    </xf>
    <xf numFmtId="0" fontId="10" fillId="2" borderId="0" xfId="0" quotePrefix="1"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10" xfId="0" applyFont="1" applyFill="1" applyBorder="1" applyAlignment="1" applyProtection="1">
      <alignment horizontal="center" vertical="top" wrapText="1"/>
      <protection locked="0"/>
    </xf>
    <xf numFmtId="0" fontId="1" fillId="0" borderId="0" xfId="0" applyFont="1"/>
    <xf numFmtId="0" fontId="7" fillId="11" borderId="0" xfId="0" applyFont="1" applyFill="1" applyBorder="1" applyAlignment="1" applyProtection="1">
      <alignment vertical="top" wrapText="1"/>
      <protection locked="0"/>
    </xf>
    <xf numFmtId="0" fontId="7" fillId="11" borderId="10" xfId="0" applyFont="1" applyFill="1" applyBorder="1" applyAlignment="1" applyProtection="1">
      <alignment vertical="top" wrapText="1"/>
      <protection locked="0"/>
    </xf>
    <xf numFmtId="0" fontId="5" fillId="2" borderId="11"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top" wrapText="1"/>
      <protection locked="0"/>
    </xf>
    <xf numFmtId="0" fontId="5" fillId="0" borderId="0" xfId="0" applyFont="1" applyBorder="1" applyAlignment="1" applyProtection="1">
      <alignment horizontal="left"/>
      <protection locked="0"/>
    </xf>
    <xf numFmtId="0" fontId="5" fillId="2" borderId="0"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protection locked="0"/>
    </xf>
    <xf numFmtId="14" fontId="16" fillId="16" borderId="1" xfId="0" applyNumberFormat="1" applyFont="1" applyFill="1" applyBorder="1" applyAlignment="1" applyProtection="1">
      <alignment horizontal="left" vertical="top"/>
      <protection locked="0"/>
    </xf>
    <xf numFmtId="0" fontId="16" fillId="16"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14" fontId="16" fillId="2" borderId="0" xfId="0" applyNumberFormat="1" applyFont="1" applyFill="1" applyBorder="1" applyAlignment="1" applyProtection="1">
      <alignment horizontal="left" vertical="top"/>
      <protection locked="0"/>
    </xf>
    <xf numFmtId="0" fontId="16" fillId="2" borderId="0" xfId="0" applyFont="1" applyFill="1" applyBorder="1" applyAlignment="1" applyProtection="1">
      <alignment horizontal="center" vertical="top"/>
      <protection locked="0"/>
    </xf>
    <xf numFmtId="0" fontId="1" fillId="2" borderId="0" xfId="0" applyFont="1" applyFill="1" applyBorder="1"/>
    <xf numFmtId="0" fontId="62"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2" borderId="11" xfId="0" applyFont="1" applyFill="1" applyBorder="1" applyAlignment="1" applyProtection="1">
      <protection locked="0"/>
    </xf>
    <xf numFmtId="0" fontId="5" fillId="2" borderId="0" xfId="0" applyFont="1" applyFill="1" applyBorder="1" applyAlignment="1" applyProtection="1">
      <protection locked="0"/>
    </xf>
    <xf numFmtId="0" fontId="5" fillId="2" borderId="10" xfId="0" applyFont="1" applyFill="1" applyBorder="1" applyAlignment="1" applyProtection="1">
      <alignment horizontal="left"/>
      <protection locked="0"/>
    </xf>
    <xf numFmtId="0" fontId="5" fillId="0" borderId="11" xfId="0" applyFont="1" applyBorder="1" applyProtection="1">
      <protection locked="0"/>
    </xf>
    <xf numFmtId="0" fontId="17" fillId="2" borderId="0" xfId="0" applyFont="1" applyFill="1" applyBorder="1" applyAlignment="1" applyProtection="1">
      <alignment horizontal="left" vertical="center"/>
      <protection locked="0"/>
    </xf>
    <xf numFmtId="0" fontId="5" fillId="0" borderId="0" xfId="0" applyFont="1" applyBorder="1" applyAlignment="1" applyProtection="1">
      <alignment horizontal="center"/>
      <protection locked="0"/>
    </xf>
    <xf numFmtId="0" fontId="5" fillId="0" borderId="10" xfId="0" applyFont="1" applyBorder="1" applyProtection="1">
      <protection locked="0"/>
    </xf>
    <xf numFmtId="0" fontId="16" fillId="2" borderId="12"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0" fillId="2" borderId="0" xfId="0" applyFill="1" applyBorder="1" applyAlignment="1" applyProtection="1">
      <alignment vertical="top" wrapText="1"/>
      <protection locked="0"/>
    </xf>
    <xf numFmtId="0" fontId="18" fillId="0" borderId="0" xfId="0" applyFont="1" applyBorder="1" applyAlignment="1" applyProtection="1">
      <alignment horizontal="left" vertical="center"/>
      <protection locked="0"/>
    </xf>
    <xf numFmtId="0" fontId="0" fillId="2" borderId="15" xfId="0" applyFill="1" applyBorder="1" applyAlignment="1" applyProtection="1">
      <alignment vertical="top" wrapText="1"/>
      <protection locked="0"/>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13" fillId="0" borderId="11"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9" fillId="2" borderId="0"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2" borderId="10" xfId="0" applyFont="1" applyFill="1" applyBorder="1" applyAlignment="1" applyProtection="1">
      <alignment vertical="top"/>
      <protection locked="0"/>
    </xf>
    <xf numFmtId="0" fontId="16" fillId="2" borderId="12" xfId="0" applyFont="1" applyFill="1" applyBorder="1" applyAlignment="1" applyProtection="1">
      <alignment vertical="center"/>
      <protection locked="0"/>
    </xf>
    <xf numFmtId="0" fontId="5" fillId="2" borderId="67" xfId="0" applyFont="1" applyFill="1" applyBorder="1" applyAlignment="1" applyProtection="1">
      <alignment vertical="top"/>
      <protection locked="0"/>
    </xf>
    <xf numFmtId="0" fontId="5" fillId="2" borderId="13" xfId="0" applyFont="1" applyFill="1" applyBorder="1" applyAlignment="1" applyProtection="1">
      <alignment vertical="top"/>
      <protection locked="0"/>
    </xf>
    <xf numFmtId="0" fontId="5" fillId="2" borderId="14" xfId="0" applyFont="1" applyFill="1" applyBorder="1" applyAlignment="1" applyProtection="1">
      <alignment horizontal="left" vertical="center"/>
      <protection locked="0"/>
    </xf>
    <xf numFmtId="0" fontId="14" fillId="2" borderId="0" xfId="0" applyFont="1" applyFill="1" applyBorder="1" applyAlignment="1" applyProtection="1">
      <alignment vertical="center"/>
      <protection locked="0"/>
    </xf>
    <xf numFmtId="0" fontId="21" fillId="2" borderId="0" xfId="0" applyFont="1" applyFill="1" applyBorder="1" applyAlignment="1" applyProtection="1">
      <alignment vertical="top" wrapText="1"/>
      <protection locked="0"/>
    </xf>
    <xf numFmtId="0" fontId="14" fillId="2" borderId="0" xfId="0" applyFont="1" applyFill="1" applyBorder="1" applyAlignment="1" applyProtection="1">
      <alignment horizontal="left" vertical="center"/>
      <protection locked="0"/>
    </xf>
    <xf numFmtId="9" fontId="5" fillId="16" borderId="1"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5" fillId="2" borderId="10" xfId="0" applyFont="1" applyFill="1" applyBorder="1" applyAlignment="1" applyProtection="1">
      <protection locked="0"/>
    </xf>
    <xf numFmtId="0" fontId="5" fillId="2" borderId="17"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21" fillId="2" borderId="1" xfId="0" applyFont="1" applyFill="1" applyBorder="1" applyAlignment="1" applyProtection="1">
      <alignment horizontal="center" vertical="center" wrapText="1"/>
      <protection locked="0"/>
    </xf>
    <xf numFmtId="0" fontId="21" fillId="2" borderId="19"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15" borderId="20"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xf>
    <xf numFmtId="0" fontId="0" fillId="15" borderId="20" xfId="0" applyFill="1" applyBorder="1" applyAlignment="1" applyProtection="1">
      <alignment horizontal="center" vertical="center" wrapText="1"/>
      <protection locked="0"/>
    </xf>
    <xf numFmtId="0" fontId="1" fillId="12" borderId="20" xfId="0" applyFont="1" applyFill="1" applyBorder="1" applyAlignment="1" applyProtection="1">
      <alignment horizontal="center" vertical="center" wrapText="1"/>
    </xf>
    <xf numFmtId="0" fontId="5" fillId="12" borderId="19" xfId="0" applyFont="1" applyFill="1" applyBorder="1" applyAlignment="1" applyProtection="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wrapText="1"/>
      <protection locked="0"/>
    </xf>
    <xf numFmtId="0" fontId="1" fillId="0" borderId="0" xfId="0" applyFont="1" applyBorder="1" applyAlignment="1" applyProtection="1">
      <protection locked="0"/>
    </xf>
    <xf numFmtId="0" fontId="5" fillId="2" borderId="0" xfId="0" applyFont="1" applyFill="1" applyBorder="1" applyAlignment="1" applyProtection="1">
      <alignment wrapText="1"/>
      <protection locked="0"/>
    </xf>
    <xf numFmtId="0" fontId="5" fillId="2" borderId="0" xfId="0" applyFont="1" applyFill="1" applyBorder="1" applyProtection="1">
      <protection locked="0"/>
    </xf>
    <xf numFmtId="0" fontId="1" fillId="2" borderId="0" xfId="0" applyFont="1" applyFill="1" applyAlignment="1">
      <alignment horizontal="left"/>
    </xf>
    <xf numFmtId="0" fontId="0" fillId="2" borderId="0" xfId="0" applyFill="1" applyAlignment="1" applyProtection="1">
      <alignment vertical="top" wrapText="1"/>
    </xf>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applyAlignment="1" applyProtection="1"/>
    <xf numFmtId="0" fontId="0" fillId="0" borderId="0" xfId="0" applyBorder="1" applyProtection="1"/>
    <xf numFmtId="0" fontId="5" fillId="2" borderId="0" xfId="0" applyFont="1" applyFill="1" applyBorder="1" applyAlignment="1" applyProtection="1">
      <alignment vertical="center"/>
    </xf>
    <xf numFmtId="0" fontId="5" fillId="2" borderId="11" xfId="0" applyFont="1" applyFill="1" applyBorder="1" applyAlignment="1" applyProtection="1">
      <alignment horizontal="left" vertical="center"/>
    </xf>
    <xf numFmtId="0" fontId="5" fillId="2" borderId="11" xfId="0" applyFont="1" applyFill="1" applyBorder="1" applyAlignment="1" applyProtection="1">
      <alignment vertical="top" wrapText="1"/>
    </xf>
    <xf numFmtId="0" fontId="23" fillId="2" borderId="11"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protection locked="0"/>
    </xf>
    <xf numFmtId="0" fontId="5" fillId="0" borderId="11" xfId="0" applyFont="1" applyBorder="1" applyAlignment="1" applyProtection="1">
      <alignment horizontal="left" vertical="center"/>
      <protection locked="0"/>
    </xf>
    <xf numFmtId="0" fontId="5" fillId="2" borderId="0" xfId="0" applyFont="1" applyFill="1" applyBorder="1" applyAlignment="1" applyProtection="1">
      <alignment horizontal="right"/>
      <protection locked="0"/>
    </xf>
    <xf numFmtId="0" fontId="5" fillId="11" borderId="1" xfId="0" applyFont="1" applyFill="1" applyBorder="1" applyAlignment="1" applyProtection="1">
      <alignment horizontal="center" vertical="center"/>
      <protection locked="0"/>
    </xf>
    <xf numFmtId="0" fontId="5" fillId="2" borderId="10" xfId="0" applyFont="1" applyFill="1" applyBorder="1" applyAlignment="1" applyProtection="1">
      <alignment vertical="center"/>
      <protection locked="0"/>
    </xf>
    <xf numFmtId="0" fontId="1" fillId="2" borderId="0" xfId="0" applyFont="1" applyFill="1" applyAlignment="1">
      <alignment vertical="center" wrapText="1"/>
    </xf>
    <xf numFmtId="0" fontId="7" fillId="11" borderId="0" xfId="0" applyFont="1" applyFill="1" applyBorder="1" applyAlignment="1" applyProtection="1">
      <alignment vertical="center" wrapText="1"/>
      <protection locked="0"/>
    </xf>
    <xf numFmtId="0" fontId="7" fillId="11" borderId="10"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protection locked="0"/>
    </xf>
    <xf numFmtId="0" fontId="5" fillId="0" borderId="0" xfId="0" applyFont="1" applyBorder="1" applyProtection="1">
      <protection locked="0"/>
    </xf>
    <xf numFmtId="0" fontId="22" fillId="11" borderId="1" xfId="0" applyFont="1" applyFill="1" applyBorder="1" applyAlignment="1" applyProtection="1">
      <alignment horizontal="center" vertical="top" wrapText="1"/>
      <protection locked="0"/>
    </xf>
    <xf numFmtId="0" fontId="0" fillId="2" borderId="0" xfId="0" applyFill="1" applyBorder="1" applyAlignment="1" applyProtection="1">
      <alignment vertical="top"/>
      <protection locked="0"/>
    </xf>
    <xf numFmtId="0" fontId="0" fillId="11" borderId="1" xfId="0" applyFill="1" applyBorder="1" applyAlignment="1" applyProtection="1">
      <alignment horizontal="center" vertical="top" wrapText="1"/>
      <protection locked="0"/>
    </xf>
    <xf numFmtId="0" fontId="0" fillId="2" borderId="0" xfId="0" applyFill="1" applyBorder="1" applyAlignment="1" applyProtection="1">
      <alignment horizontal="left" vertical="top"/>
      <protection locked="0"/>
    </xf>
    <xf numFmtId="0" fontId="20" fillId="2" borderId="0" xfId="0" applyFont="1" applyFill="1" applyBorder="1" applyAlignment="1" applyProtection="1">
      <alignment vertical="top"/>
      <protection locked="0"/>
    </xf>
    <xf numFmtId="0" fontId="0" fillId="2" borderId="0" xfId="0" applyFill="1" applyAlignment="1" applyProtection="1">
      <alignment vertical="top" wrapText="1"/>
      <protection locked="0"/>
    </xf>
    <xf numFmtId="0" fontId="0" fillId="2" borderId="15" xfId="0" applyFill="1" applyBorder="1" applyAlignment="1" applyProtection="1">
      <alignment horizontal="right" vertical="top" wrapText="1"/>
      <protection locked="0"/>
    </xf>
    <xf numFmtId="0" fontId="5" fillId="2" borderId="0"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63" fillId="2" borderId="0" xfId="0" applyFont="1" applyFill="1" applyBorder="1" applyAlignment="1" applyProtection="1">
      <alignment vertical="center"/>
      <protection locked="0"/>
    </xf>
    <xf numFmtId="0" fontId="25" fillId="2" borderId="11" xfId="0" applyFont="1" applyFill="1" applyBorder="1" applyAlignment="1" applyProtection="1">
      <alignment horizontal="left" vertical="center" indent="2"/>
      <protection locked="0"/>
    </xf>
    <xf numFmtId="9" fontId="5" fillId="2" borderId="0" xfId="6" applyFont="1" applyFill="1" applyBorder="1" applyAlignment="1" applyProtection="1">
      <alignment horizontal="left" vertical="center"/>
      <protection locked="0"/>
    </xf>
    <xf numFmtId="0" fontId="5" fillId="2" borderId="11" xfId="0" applyFont="1" applyFill="1" applyBorder="1" applyAlignment="1" applyProtection="1">
      <alignment vertical="top" wrapText="1"/>
      <protection locked="0"/>
    </xf>
    <xf numFmtId="0" fontId="5" fillId="2" borderId="10" xfId="0" applyFont="1" applyFill="1" applyBorder="1" applyAlignment="1" applyProtection="1">
      <alignment horizontal="center" vertical="center"/>
      <protection locked="0"/>
    </xf>
    <xf numFmtId="0" fontId="16" fillId="17" borderId="1" xfId="0" applyFont="1" applyFill="1" applyBorder="1" applyAlignment="1" applyProtection="1">
      <alignment horizontal="center" vertical="center"/>
      <protection locked="0"/>
    </xf>
    <xf numFmtId="0" fontId="5" fillId="17" borderId="41" xfId="0" applyFont="1" applyFill="1" applyBorder="1" applyAlignment="1" applyProtection="1">
      <alignment vertical="center"/>
      <protection locked="0"/>
    </xf>
    <xf numFmtId="0" fontId="5" fillId="2" borderId="11"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169" fontId="5" fillId="12" borderId="67" xfId="0" applyNumberFormat="1" applyFont="1" applyFill="1" applyBorder="1" applyAlignment="1" applyProtection="1">
      <alignment vertical="center"/>
    </xf>
    <xf numFmtId="169" fontId="5" fillId="12" borderId="13" xfId="0" applyNumberFormat="1" applyFont="1" applyFill="1" applyBorder="1" applyAlignment="1" applyProtection="1">
      <alignment vertical="center"/>
    </xf>
    <xf numFmtId="169" fontId="0" fillId="12" borderId="67" xfId="0" applyNumberFormat="1" applyFill="1" applyBorder="1" applyAlignment="1" applyProtection="1">
      <alignment horizontal="center" vertical="center" wrapText="1"/>
    </xf>
    <xf numFmtId="169" fontId="0" fillId="12" borderId="13" xfId="0" applyNumberFormat="1" applyFill="1" applyBorder="1" applyAlignment="1" applyProtection="1">
      <alignment horizontal="center" vertical="center" wrapText="1"/>
    </xf>
    <xf numFmtId="0" fontId="1" fillId="12" borderId="12" xfId="0" applyNumberFormat="1" applyFont="1" applyFill="1" applyBorder="1" applyAlignment="1" applyProtection="1">
      <alignment horizontal="center" vertical="center" wrapText="1"/>
    </xf>
    <xf numFmtId="167" fontId="1" fillId="12" borderId="13" xfId="0" applyNumberFormat="1" applyFont="1" applyFill="1" applyBorder="1" applyAlignment="1" applyProtection="1">
      <alignment horizontal="center" vertical="center" wrapText="1"/>
    </xf>
    <xf numFmtId="169" fontId="5" fillId="12" borderId="12" xfId="0" applyNumberFormat="1" applyFont="1" applyFill="1" applyBorder="1" applyAlignment="1" applyProtection="1">
      <alignment horizontal="center" vertical="center"/>
    </xf>
    <xf numFmtId="169" fontId="5" fillId="12" borderId="67" xfId="0" applyNumberFormat="1" applyFont="1" applyFill="1" applyBorder="1" applyAlignment="1" applyProtection="1">
      <alignment horizontal="center" vertical="center"/>
    </xf>
    <xf numFmtId="169" fontId="5" fillId="12" borderId="13" xfId="0" applyNumberFormat="1" applyFont="1" applyFill="1" applyBorder="1" applyAlignment="1" applyProtection="1">
      <alignment horizontal="center" vertical="center"/>
    </xf>
    <xf numFmtId="9" fontId="1" fillId="12" borderId="68" xfId="6" applyFont="1" applyFill="1" applyBorder="1" applyAlignment="1" applyProtection="1">
      <alignment vertical="center" wrapText="1"/>
    </xf>
    <xf numFmtId="9" fontId="5" fillId="12" borderId="12" xfId="0" applyNumberFormat="1" applyFont="1" applyFill="1" applyBorder="1" applyAlignment="1" applyProtection="1">
      <alignment vertical="center"/>
    </xf>
    <xf numFmtId="0" fontId="5" fillId="2" borderId="0" xfId="0" applyFont="1" applyFill="1" applyBorder="1" applyAlignment="1" applyProtection="1">
      <alignment horizontal="left"/>
      <protection locked="0"/>
    </xf>
    <xf numFmtId="0" fontId="5" fillId="2" borderId="11" xfId="0" applyFont="1" applyFill="1" applyBorder="1" applyAlignment="1" applyProtection="1">
      <alignment horizontal="center" vertical="center"/>
    </xf>
    <xf numFmtId="169" fontId="5" fillId="12" borderId="0" xfId="0" applyNumberFormat="1" applyFont="1" applyFill="1" applyBorder="1" applyAlignment="1" applyProtection="1">
      <alignment vertical="center"/>
      <protection hidden="1"/>
    </xf>
    <xf numFmtId="169" fontId="0" fillId="12" borderId="0" xfId="0" applyNumberFormat="1" applyFill="1" applyBorder="1" applyAlignment="1" applyProtection="1">
      <alignment horizontal="center" vertical="center" wrapText="1"/>
    </xf>
    <xf numFmtId="169" fontId="0" fillId="12" borderId="15" xfId="0" applyNumberFormat="1" applyFill="1" applyBorder="1" applyAlignment="1" applyProtection="1">
      <alignment horizontal="center" vertical="center" wrapText="1"/>
    </xf>
    <xf numFmtId="169" fontId="5" fillId="12" borderId="14" xfId="0" applyNumberFormat="1" applyFont="1" applyFill="1" applyBorder="1" applyAlignment="1" applyProtection="1">
      <alignment horizontal="center" vertical="center"/>
    </xf>
    <xf numFmtId="169" fontId="5" fillId="12" borderId="0" xfId="0" applyNumberFormat="1" applyFont="1" applyFill="1" applyBorder="1" applyAlignment="1" applyProtection="1">
      <alignment horizontal="center" vertical="center"/>
    </xf>
    <xf numFmtId="169" fontId="5" fillId="12" borderId="15" xfId="0" applyNumberFormat="1" applyFont="1" applyFill="1" applyBorder="1" applyAlignment="1" applyProtection="1">
      <alignment horizontal="center" vertical="center"/>
    </xf>
    <xf numFmtId="9" fontId="1" fillId="12" borderId="66" xfId="6" applyFont="1" applyFill="1" applyBorder="1" applyAlignment="1" applyProtection="1">
      <alignment vertical="center" wrapText="1"/>
    </xf>
    <xf numFmtId="9" fontId="5" fillId="12" borderId="14" xfId="0" applyNumberFormat="1" applyFont="1" applyFill="1" applyBorder="1" applyAlignment="1" applyProtection="1">
      <alignment vertical="center"/>
    </xf>
    <xf numFmtId="0" fontId="5" fillId="2" borderId="10" xfId="0" applyFont="1" applyFill="1" applyBorder="1" applyAlignment="1" applyProtection="1">
      <alignment vertical="top"/>
    </xf>
    <xf numFmtId="0" fontId="1" fillId="2" borderId="0" xfId="0" applyFont="1" applyFill="1" applyAlignment="1" applyProtection="1">
      <alignment vertical="top" wrapText="1"/>
    </xf>
    <xf numFmtId="169" fontId="5" fillId="12" borderId="58" xfId="0" applyNumberFormat="1" applyFont="1" applyFill="1" applyBorder="1" applyAlignment="1" applyProtection="1">
      <alignment vertical="center"/>
    </xf>
    <xf numFmtId="169" fontId="5" fillId="12" borderId="59" xfId="0" applyNumberFormat="1" applyFont="1" applyFill="1" applyBorder="1" applyAlignment="1" applyProtection="1">
      <alignment vertical="center"/>
    </xf>
    <xf numFmtId="169" fontId="0" fillId="12" borderId="58" xfId="0" applyNumberFormat="1" applyFill="1" applyBorder="1" applyAlignment="1" applyProtection="1">
      <alignment horizontal="center" vertical="center" wrapText="1"/>
    </xf>
    <xf numFmtId="169" fontId="0" fillId="12" borderId="59" xfId="0" applyNumberFormat="1" applyFill="1" applyBorder="1" applyAlignment="1" applyProtection="1">
      <alignment horizontal="center" vertical="center" wrapText="1"/>
    </xf>
    <xf numFmtId="167" fontId="1" fillId="12" borderId="50" xfId="0" applyNumberFormat="1" applyFont="1" applyFill="1" applyBorder="1" applyAlignment="1" applyProtection="1">
      <alignment horizontal="center" vertical="center" wrapText="1"/>
    </xf>
    <xf numFmtId="167" fontId="1" fillId="12" borderId="59" xfId="0" applyNumberFormat="1" applyFont="1" applyFill="1" applyBorder="1" applyAlignment="1" applyProtection="1">
      <alignment horizontal="center" vertical="center" wrapText="1"/>
    </xf>
    <xf numFmtId="169" fontId="5" fillId="12" borderId="50" xfId="0" applyNumberFormat="1" applyFont="1" applyFill="1" applyBorder="1" applyAlignment="1" applyProtection="1">
      <alignment horizontal="center" vertical="center"/>
    </xf>
    <xf numFmtId="169" fontId="5" fillId="12" borderId="58" xfId="0" applyNumberFormat="1" applyFont="1" applyFill="1" applyBorder="1" applyAlignment="1" applyProtection="1">
      <alignment horizontal="center" vertical="center"/>
    </xf>
    <xf numFmtId="169" fontId="5" fillId="12" borderId="59" xfId="0" applyNumberFormat="1" applyFont="1" applyFill="1" applyBorder="1" applyAlignment="1" applyProtection="1">
      <alignment horizontal="center" vertical="center"/>
    </xf>
    <xf numFmtId="9" fontId="1" fillId="12" borderId="53" xfId="6" applyFont="1" applyFill="1" applyBorder="1" applyAlignment="1" applyProtection="1">
      <alignment vertical="center" wrapText="1"/>
    </xf>
    <xf numFmtId="9" fontId="5" fillId="12" borderId="50" xfId="0" applyNumberFormat="1" applyFont="1" applyFill="1" applyBorder="1" applyAlignment="1" applyProtection="1">
      <alignment vertical="center"/>
    </xf>
    <xf numFmtId="0" fontId="5" fillId="0" borderId="21" xfId="0" applyFont="1" applyBorder="1" applyProtection="1">
      <protection locked="0"/>
    </xf>
    <xf numFmtId="0" fontId="6" fillId="11" borderId="11" xfId="0" applyFont="1" applyFill="1" applyBorder="1" applyAlignment="1" applyProtection="1">
      <alignment horizontal="center" vertical="top" wrapText="1"/>
      <protection locked="0"/>
    </xf>
    <xf numFmtId="0" fontId="6" fillId="11" borderId="0" xfId="0" applyFont="1" applyFill="1" applyBorder="1" applyAlignment="1" applyProtection="1">
      <alignment horizontal="center" vertical="top" wrapText="1"/>
      <protection locked="0"/>
    </xf>
    <xf numFmtId="0" fontId="13" fillId="2" borderId="11"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26" fillId="0" borderId="11" xfId="0" applyFont="1" applyBorder="1" applyAlignment="1" applyProtection="1">
      <alignment horizontal="justify"/>
      <protection locked="0"/>
    </xf>
    <xf numFmtId="0" fontId="0" fillId="2" borderId="0" xfId="0" applyNumberFormat="1" applyFill="1" applyAlignment="1">
      <alignment vertical="top" wrapText="1"/>
    </xf>
    <xf numFmtId="0" fontId="14" fillId="2" borderId="11" xfId="0" applyFont="1" applyFill="1" applyBorder="1" applyAlignment="1" applyProtection="1">
      <alignment horizontal="left" vertical="center"/>
      <protection locked="0"/>
    </xf>
    <xf numFmtId="0" fontId="21" fillId="0" borderId="0" xfId="0" applyFont="1" applyFill="1" applyBorder="1" applyAlignment="1" applyProtection="1">
      <alignment horizontal="justify" vertical="top"/>
      <protection locked="0"/>
    </xf>
    <xf numFmtId="0" fontId="28" fillId="0" borderId="0" xfId="0" applyFont="1" applyBorder="1" applyAlignment="1" applyProtection="1">
      <alignment horizontal="left" vertical="justify" wrapText="1"/>
      <protection locked="0"/>
    </xf>
    <xf numFmtId="0" fontId="0" fillId="0" borderId="0" xfId="0" applyBorder="1" applyAlignment="1" applyProtection="1">
      <alignment horizontal="left" vertical="top"/>
      <protection locked="0"/>
    </xf>
    <xf numFmtId="0" fontId="28" fillId="0" borderId="0" xfId="0" applyFont="1" applyBorder="1" applyAlignment="1" applyProtection="1">
      <alignment vertical="justify" wrapText="1"/>
      <protection locked="0"/>
    </xf>
    <xf numFmtId="0" fontId="16" fillId="2" borderId="23"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0" fillId="2" borderId="11" xfId="0" applyFill="1" applyBorder="1" applyAlignment="1" applyProtection="1">
      <alignment vertical="top" wrapText="1"/>
      <protection locked="0"/>
    </xf>
    <xf numFmtId="0" fontId="16" fillId="2" borderId="26" xfId="0" applyFont="1" applyFill="1" applyBorder="1" applyAlignment="1" applyProtection="1">
      <alignment horizontal="center" vertical="center"/>
      <protection locked="0"/>
    </xf>
    <xf numFmtId="0" fontId="5" fillId="2" borderId="27" xfId="0" applyFont="1" applyFill="1" applyBorder="1" applyAlignment="1" applyProtection="1">
      <protection locked="0"/>
    </xf>
    <xf numFmtId="0" fontId="16" fillId="2" borderId="2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5" fillId="2" borderId="30" xfId="0" applyFont="1" applyFill="1" applyBorder="1" applyAlignment="1" applyProtection="1">
      <protection locked="0"/>
    </xf>
    <xf numFmtId="0" fontId="16" fillId="2" borderId="63" xfId="0"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top" wrapText="1"/>
      <protection locked="0"/>
    </xf>
    <xf numFmtId="0" fontId="22" fillId="2" borderId="18" xfId="0" applyFont="1" applyFill="1" applyBorder="1" applyAlignment="1" applyProtection="1">
      <alignment horizontal="center" vertical="top" wrapText="1"/>
      <protection locked="0"/>
    </xf>
    <xf numFmtId="0" fontId="22" fillId="2" borderId="19" xfId="0" applyFont="1" applyFill="1" applyBorder="1" applyAlignment="1" applyProtection="1">
      <alignment horizontal="center" vertical="top" wrapText="1"/>
      <protection locked="0"/>
    </xf>
    <xf numFmtId="0" fontId="0" fillId="12" borderId="13" xfId="0" applyFill="1" applyBorder="1" applyAlignment="1" applyProtection="1">
      <alignment horizontal="center" vertical="top" wrapText="1"/>
      <protection locked="0"/>
    </xf>
    <xf numFmtId="0" fontId="0" fillId="2" borderId="36" xfId="0" applyFill="1" applyBorder="1" applyAlignment="1" applyProtection="1">
      <alignment horizontal="center" vertical="top" wrapText="1"/>
      <protection locked="0"/>
    </xf>
    <xf numFmtId="0" fontId="0" fillId="2" borderId="31" xfId="0" applyFill="1" applyBorder="1" applyAlignment="1" applyProtection="1">
      <alignment horizontal="center" vertical="top" wrapText="1"/>
      <protection locked="0"/>
    </xf>
    <xf numFmtId="0" fontId="0" fillId="12" borderId="37" xfId="0" applyFill="1" applyBorder="1" applyAlignment="1" applyProtection="1">
      <alignment horizontal="center" vertical="top" wrapText="1"/>
      <protection locked="0"/>
    </xf>
    <xf numFmtId="166" fontId="5" fillId="17" borderId="22" xfId="0" applyNumberFormat="1" applyFont="1" applyFill="1" applyBorder="1" applyAlignment="1" applyProtection="1">
      <alignment vertical="center"/>
      <protection locked="0"/>
    </xf>
    <xf numFmtId="0" fontId="0" fillId="9" borderId="36" xfId="0" applyFill="1" applyBorder="1" applyAlignment="1" applyProtection="1">
      <alignment horizontal="center" vertical="top" wrapText="1"/>
      <protection locked="0"/>
    </xf>
    <xf numFmtId="0" fontId="0" fillId="2" borderId="48" xfId="0" applyFill="1" applyBorder="1" applyAlignment="1" applyProtection="1">
      <alignment horizontal="center" vertical="top" wrapText="1"/>
      <protection locked="0"/>
    </xf>
    <xf numFmtId="0" fontId="14" fillId="2" borderId="58"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49" fillId="18" borderId="45" xfId="0" applyFont="1" applyFill="1" applyBorder="1" applyAlignment="1">
      <alignment wrapText="1"/>
    </xf>
    <xf numFmtId="0" fontId="49" fillId="18" borderId="60" xfId="0" applyFont="1" applyFill="1" applyBorder="1" applyAlignment="1">
      <alignment wrapText="1"/>
    </xf>
    <xf numFmtId="0" fontId="49" fillId="20" borderId="0" xfId="0" applyFont="1" applyFill="1" applyBorder="1" applyAlignment="1">
      <alignment wrapText="1"/>
    </xf>
    <xf numFmtId="0" fontId="49" fillId="20" borderId="10" xfId="0" applyFont="1" applyFill="1" applyBorder="1" applyAlignment="1">
      <alignment wrapText="1"/>
    </xf>
    <xf numFmtId="0" fontId="49" fillId="20" borderId="0" xfId="0" applyFont="1" applyFill="1" applyBorder="1" applyAlignment="1">
      <alignment horizontal="right" wrapText="1"/>
    </xf>
    <xf numFmtId="0" fontId="49" fillId="20" borderId="1" xfId="0" applyFont="1" applyFill="1" applyBorder="1" applyAlignment="1">
      <alignment horizontal="center" wrapText="1"/>
    </xf>
    <xf numFmtId="0" fontId="48" fillId="16" borderId="1" xfId="0" applyFont="1" applyFill="1" applyBorder="1" applyAlignment="1">
      <alignment horizontal="center" wrapText="1"/>
    </xf>
    <xf numFmtId="0" fontId="49" fillId="16" borderId="1" xfId="0" applyFont="1" applyFill="1" applyBorder="1" applyAlignment="1">
      <alignment horizontal="center" wrapText="1"/>
    </xf>
    <xf numFmtId="0" fontId="49" fillId="20" borderId="27" xfId="0" applyFont="1" applyFill="1" applyBorder="1" applyAlignment="1">
      <alignment wrapText="1"/>
    </xf>
    <xf numFmtId="0" fontId="49" fillId="20" borderId="64" xfId="0" applyFont="1" applyFill="1" applyBorder="1" applyAlignment="1">
      <alignment wrapText="1"/>
    </xf>
    <xf numFmtId="0" fontId="49" fillId="20" borderId="65" xfId="0" applyFont="1" applyFill="1" applyBorder="1" applyAlignment="1">
      <alignment wrapText="1"/>
    </xf>
    <xf numFmtId="0" fontId="49" fillId="20" borderId="11" xfId="0" applyFont="1" applyFill="1" applyBorder="1" applyAlignment="1">
      <alignment horizontal="right" wrapText="1"/>
    </xf>
    <xf numFmtId="0" fontId="49" fillId="20" borderId="11" xfId="0" applyFont="1" applyFill="1" applyBorder="1" applyAlignment="1">
      <alignment wrapText="1"/>
    </xf>
    <xf numFmtId="0" fontId="49" fillId="16" borderId="1" xfId="0" applyFont="1" applyFill="1" applyBorder="1" applyAlignment="1">
      <alignment wrapText="1"/>
    </xf>
    <xf numFmtId="0" fontId="49" fillId="20" borderId="30" xfId="0" applyFont="1" applyFill="1" applyBorder="1" applyAlignment="1">
      <alignment wrapText="1"/>
    </xf>
    <xf numFmtId="0" fontId="49" fillId="20" borderId="58" xfId="0" applyFont="1" applyFill="1" applyBorder="1" applyAlignment="1">
      <alignment wrapText="1"/>
    </xf>
    <xf numFmtId="0" fontId="49" fillId="20" borderId="21" xfId="0" applyFont="1" applyFill="1" applyBorder="1" applyAlignment="1">
      <alignment wrapText="1"/>
    </xf>
    <xf numFmtId="0" fontId="63" fillId="2" borderId="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wrapText="1"/>
      <protection locked="0"/>
    </xf>
    <xf numFmtId="0" fontId="5" fillId="12" borderId="31" xfId="0" applyFont="1" applyFill="1" applyBorder="1" applyAlignment="1" applyProtection="1">
      <alignment horizontal="center" vertical="top"/>
      <protection locked="0"/>
    </xf>
    <xf numFmtId="0" fontId="5" fillId="12" borderId="32" xfId="0" applyFont="1" applyFill="1" applyBorder="1" applyAlignment="1" applyProtection="1">
      <alignment horizontal="center" vertical="top"/>
      <protection locked="0"/>
    </xf>
    <xf numFmtId="0" fontId="5" fillId="12" borderId="31" xfId="0" applyFont="1" applyFill="1" applyBorder="1" applyAlignment="1" applyProtection="1">
      <alignment horizontal="center" vertical="top"/>
    </xf>
    <xf numFmtId="0" fontId="5" fillId="12" borderId="32" xfId="0" applyFont="1" applyFill="1" applyBorder="1" applyAlignment="1" applyProtection="1">
      <alignment horizontal="center" vertical="top"/>
    </xf>
    <xf numFmtId="0" fontId="30" fillId="11" borderId="33" xfId="0" applyFont="1" applyFill="1" applyBorder="1" applyAlignment="1" applyProtection="1">
      <alignment horizontal="center" vertical="center" wrapText="1"/>
      <protection locked="0"/>
    </xf>
    <xf numFmtId="0" fontId="5" fillId="11" borderId="69" xfId="0" applyFont="1" applyFill="1" applyBorder="1" applyAlignment="1" applyProtection="1">
      <alignment horizontal="center" vertical="center"/>
    </xf>
    <xf numFmtId="0" fontId="5" fillId="2" borderId="34" xfId="0" applyFont="1" applyFill="1" applyBorder="1" applyAlignment="1" applyProtection="1">
      <alignment horizontal="center" vertical="top"/>
      <protection locked="0"/>
    </xf>
    <xf numFmtId="0" fontId="5" fillId="2" borderId="35" xfId="0" applyFont="1" applyFill="1" applyBorder="1" applyAlignment="1" applyProtection="1">
      <alignment horizontal="center" vertical="top"/>
      <protection locked="0"/>
    </xf>
    <xf numFmtId="0" fontId="5" fillId="2" borderId="36" xfId="0" applyFont="1" applyFill="1" applyBorder="1" applyAlignment="1" applyProtection="1">
      <alignment horizontal="center" vertical="top"/>
      <protection locked="0"/>
    </xf>
    <xf numFmtId="0" fontId="5" fillId="21" borderId="36" xfId="0" applyFont="1" applyFill="1" applyBorder="1" applyAlignment="1" applyProtection="1">
      <alignment horizontal="center" vertical="top"/>
      <protection hidden="1"/>
    </xf>
    <xf numFmtId="0" fontId="5" fillId="21" borderId="35" xfId="0" applyFont="1" applyFill="1" applyBorder="1" applyAlignment="1" applyProtection="1">
      <alignment horizontal="center" vertical="top"/>
      <protection hidden="1"/>
    </xf>
    <xf numFmtId="0" fontId="5" fillId="2" borderId="37" xfId="0" applyFont="1" applyFill="1" applyBorder="1" applyAlignment="1" applyProtection="1">
      <alignment horizontal="center" vertical="top"/>
      <protection locked="0"/>
    </xf>
    <xf numFmtId="0" fontId="5" fillId="2" borderId="38" xfId="0" applyFont="1" applyFill="1" applyBorder="1" applyAlignment="1" applyProtection="1">
      <alignment horizontal="center" vertical="top"/>
      <protection locked="0"/>
    </xf>
    <xf numFmtId="0" fontId="5" fillId="2" borderId="31" xfId="0" applyFont="1" applyFill="1" applyBorder="1" applyAlignment="1" applyProtection="1">
      <alignment horizontal="center" vertical="top"/>
      <protection locked="0"/>
    </xf>
    <xf numFmtId="0" fontId="5" fillId="2" borderId="32" xfId="0" applyFont="1" applyFill="1" applyBorder="1" applyAlignment="1" applyProtection="1">
      <alignment horizontal="center" vertical="top"/>
      <protection locked="0"/>
    </xf>
    <xf numFmtId="0" fontId="5" fillId="21" borderId="31" xfId="0" applyFont="1" applyFill="1" applyBorder="1" applyAlignment="1" applyProtection="1">
      <alignment horizontal="center" vertical="top"/>
      <protection hidden="1"/>
    </xf>
    <xf numFmtId="0" fontId="5" fillId="21" borderId="32" xfId="0" applyFont="1" applyFill="1" applyBorder="1" applyAlignment="1" applyProtection="1">
      <alignment horizontal="center" vertical="top"/>
      <protection hidden="1"/>
    </xf>
    <xf numFmtId="0" fontId="1" fillId="2" borderId="0" xfId="0" applyFont="1" applyFill="1" applyBorder="1" applyAlignment="1">
      <alignment vertical="top" wrapText="1"/>
    </xf>
    <xf numFmtId="0" fontId="0" fillId="0" borderId="0" xfId="0" applyBorder="1" applyProtection="1">
      <protection locked="0"/>
    </xf>
    <xf numFmtId="0" fontId="0" fillId="21" borderId="0" xfId="0" applyFill="1" applyBorder="1" applyProtection="1"/>
    <xf numFmtId="0" fontId="0" fillId="21" borderId="10" xfId="0" applyFill="1" applyBorder="1" applyProtection="1"/>
    <xf numFmtId="0" fontId="5" fillId="12" borderId="29" xfId="0" applyFont="1" applyFill="1" applyBorder="1" applyAlignment="1" applyProtection="1">
      <alignment horizontal="center" vertical="center"/>
    </xf>
    <xf numFmtId="0" fontId="5" fillId="21" borderId="36" xfId="0" applyFont="1" applyFill="1" applyBorder="1" applyAlignment="1" applyProtection="1">
      <alignment horizontal="center" vertical="top"/>
    </xf>
    <xf numFmtId="0" fontId="5" fillId="21" borderId="35" xfId="0" applyFont="1" applyFill="1" applyBorder="1" applyAlignment="1" applyProtection="1">
      <alignment horizontal="center" vertical="top"/>
    </xf>
    <xf numFmtId="0" fontId="5" fillId="2" borderId="40" xfId="0" applyFont="1" applyFill="1" applyBorder="1" applyAlignment="1" applyProtection="1">
      <alignment horizontal="center" vertical="top"/>
      <protection locked="0"/>
    </xf>
    <xf numFmtId="0" fontId="5" fillId="2" borderId="41" xfId="0" applyFont="1" applyFill="1" applyBorder="1" applyAlignment="1" applyProtection="1">
      <alignment horizontal="center" vertical="top"/>
      <protection locked="0"/>
    </xf>
    <xf numFmtId="0" fontId="5" fillId="21" borderId="40" xfId="0" applyFont="1" applyFill="1" applyBorder="1" applyAlignment="1" applyProtection="1">
      <alignment horizontal="center" vertical="top"/>
    </xf>
    <xf numFmtId="0" fontId="5" fillId="21" borderId="41" xfId="0" applyFont="1" applyFill="1" applyBorder="1" applyAlignment="1" applyProtection="1">
      <alignment horizontal="center" vertical="top"/>
    </xf>
    <xf numFmtId="0" fontId="5" fillId="21" borderId="31" xfId="0" applyFont="1" applyFill="1" applyBorder="1" applyAlignment="1" applyProtection="1">
      <alignment horizontal="center" vertical="top"/>
    </xf>
    <xf numFmtId="0" fontId="5" fillId="21" borderId="32" xfId="0" applyFont="1" applyFill="1" applyBorder="1" applyAlignment="1" applyProtection="1">
      <alignment horizontal="center" vertical="top"/>
    </xf>
    <xf numFmtId="0" fontId="17" fillId="0" borderId="44" xfId="0" applyFont="1" applyBorder="1" applyAlignment="1" applyProtection="1">
      <alignment horizontal="right" vertical="top"/>
      <protection locked="0"/>
    </xf>
    <xf numFmtId="0" fontId="17" fillId="0" borderId="45" xfId="0" applyFont="1" applyBorder="1" applyAlignment="1" applyProtection="1">
      <alignment horizontal="right" vertical="top"/>
      <protection locked="0"/>
    </xf>
    <xf numFmtId="0" fontId="17" fillId="21" borderId="45" xfId="0" applyFont="1" applyFill="1" applyBorder="1" applyAlignment="1" applyProtection="1">
      <alignment horizontal="right" vertical="top"/>
    </xf>
    <xf numFmtId="0" fontId="17" fillId="21" borderId="60" xfId="0" applyFont="1" applyFill="1" applyBorder="1" applyAlignment="1" applyProtection="1">
      <alignment horizontal="right" vertical="top"/>
    </xf>
    <xf numFmtId="0" fontId="5" fillId="12" borderId="70" xfId="0" applyFont="1" applyFill="1" applyBorder="1" applyAlignment="1" applyProtection="1">
      <alignment horizontal="center" vertical="center"/>
    </xf>
    <xf numFmtId="0" fontId="17" fillId="15" borderId="79" xfId="0" applyFont="1" applyFill="1" applyBorder="1" applyAlignment="1" applyProtection="1">
      <alignment horizontal="left" vertical="top" wrapText="1"/>
      <protection locked="0"/>
    </xf>
    <xf numFmtId="0" fontId="17" fillId="15" borderId="23" xfId="0" applyFont="1" applyFill="1" applyBorder="1" applyAlignment="1" applyProtection="1">
      <alignment horizontal="left" vertical="top" wrapText="1"/>
      <protection locked="0"/>
    </xf>
    <xf numFmtId="0" fontId="5" fillId="21" borderId="62" xfId="0" applyFont="1" applyFill="1" applyBorder="1" applyAlignment="1" applyProtection="1">
      <alignment horizontal="center" vertical="top"/>
    </xf>
    <xf numFmtId="0" fontId="17" fillId="0" borderId="42" xfId="0" applyFont="1" applyBorder="1" applyAlignment="1" applyProtection="1">
      <alignment horizontal="right" vertical="top"/>
      <protection locked="0"/>
    </xf>
    <xf numFmtId="0" fontId="17" fillId="0" borderId="46" xfId="0" applyFont="1" applyBorder="1" applyAlignment="1" applyProtection="1">
      <alignment horizontal="right" vertical="top"/>
      <protection locked="0"/>
    </xf>
    <xf numFmtId="0" fontId="17" fillId="0" borderId="14" xfId="0" applyFont="1" applyBorder="1" applyAlignment="1" applyProtection="1">
      <alignment horizontal="right" vertical="top"/>
      <protection locked="0"/>
    </xf>
    <xf numFmtId="0" fontId="17" fillId="0" borderId="11" xfId="0" applyFont="1" applyBorder="1" applyAlignment="1" applyProtection="1">
      <alignment horizontal="right" vertical="top"/>
      <protection locked="0"/>
    </xf>
    <xf numFmtId="0" fontId="17" fillId="0" borderId="10" xfId="0" applyFont="1" applyBorder="1" applyAlignment="1" applyProtection="1">
      <alignment horizontal="right" vertical="top"/>
      <protection locked="0"/>
    </xf>
    <xf numFmtId="0" fontId="17" fillId="2" borderId="11" xfId="0" applyFont="1" applyFill="1" applyBorder="1" applyAlignment="1" applyProtection="1">
      <alignment horizontal="right" vertical="top"/>
      <protection locked="0"/>
    </xf>
    <xf numFmtId="0" fontId="17" fillId="2" borderId="10" xfId="0" applyFont="1" applyFill="1" applyBorder="1" applyAlignment="1" applyProtection="1">
      <alignment horizontal="right" vertical="top"/>
      <protection locked="0"/>
    </xf>
    <xf numFmtId="0" fontId="17" fillId="21" borderId="11" xfId="0" applyFont="1" applyFill="1" applyBorder="1" applyAlignment="1" applyProtection="1">
      <alignment horizontal="right" vertical="top"/>
    </xf>
    <xf numFmtId="0" fontId="17" fillId="21" borderId="10" xfId="0" applyFont="1" applyFill="1" applyBorder="1" applyAlignment="1" applyProtection="1">
      <alignment horizontal="right" vertical="top"/>
    </xf>
    <xf numFmtId="0" fontId="17" fillId="21" borderId="44" xfId="0" applyFont="1" applyFill="1" applyBorder="1" applyAlignment="1" applyProtection="1">
      <alignment horizontal="right" vertical="top"/>
    </xf>
    <xf numFmtId="0" fontId="5" fillId="21" borderId="47" xfId="0" applyFont="1" applyFill="1" applyBorder="1" applyAlignment="1" applyProtection="1">
      <alignment horizontal="center" vertical="top"/>
    </xf>
    <xf numFmtId="0" fontId="5" fillId="21" borderId="71" xfId="0" applyFont="1" applyFill="1" applyBorder="1" applyAlignment="1" applyProtection="1">
      <alignment horizontal="center" vertical="top"/>
    </xf>
    <xf numFmtId="0" fontId="5" fillId="21" borderId="37" xfId="0" applyFont="1" applyFill="1" applyBorder="1" applyAlignment="1" applyProtection="1">
      <alignment horizontal="center" vertical="top"/>
    </xf>
    <xf numFmtId="0" fontId="17" fillId="2" borderId="45" xfId="0" applyFont="1" applyFill="1" applyBorder="1" applyAlignment="1" applyProtection="1">
      <alignment horizontal="right" vertical="top"/>
      <protection locked="0"/>
    </xf>
    <xf numFmtId="0" fontId="5" fillId="2" borderId="47" xfId="0" applyFont="1" applyFill="1" applyBorder="1" applyAlignment="1" applyProtection="1">
      <alignment horizontal="center" vertical="top"/>
      <protection locked="0"/>
    </xf>
    <xf numFmtId="0" fontId="5" fillId="12" borderId="63" xfId="0" applyFont="1" applyFill="1" applyBorder="1" applyAlignment="1" applyProtection="1">
      <alignment horizontal="center" vertical="center"/>
    </xf>
    <xf numFmtId="0" fontId="1" fillId="11" borderId="69" xfId="0" applyFont="1" applyFill="1" applyBorder="1" applyAlignment="1" applyProtection="1">
      <alignment horizontal="center" vertical="center"/>
    </xf>
    <xf numFmtId="0" fontId="0" fillId="12" borderId="48" xfId="0" applyFill="1" applyBorder="1" applyAlignment="1" applyProtection="1">
      <alignment horizontal="center" vertical="center"/>
      <protection locked="0"/>
    </xf>
    <xf numFmtId="0" fontId="0" fillId="12" borderId="49"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0" fontId="0" fillId="12" borderId="48" xfId="0" applyFill="1" applyBorder="1" applyAlignment="1" applyProtection="1">
      <alignment horizontal="center" vertical="center"/>
    </xf>
    <xf numFmtId="0" fontId="0" fillId="12" borderId="49" xfId="0" applyFill="1" applyBorder="1" applyAlignment="1" applyProtection="1">
      <alignment horizontal="center"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xf>
    <xf numFmtId="0" fontId="5" fillId="0" borderId="33" xfId="0" applyFont="1" applyBorder="1" applyAlignment="1" applyProtection="1">
      <alignment horizontal="center" vertical="center" wrapText="1"/>
      <protection locked="0"/>
    </xf>
    <xf numFmtId="0" fontId="5" fillId="11" borderId="45" xfId="0" applyFont="1" applyFill="1" applyBorder="1" applyAlignment="1" applyProtection="1">
      <alignment horizontal="center" vertical="center"/>
    </xf>
    <xf numFmtId="0" fontId="5" fillId="0" borderId="33"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22" borderId="33" xfId="0" applyFont="1" applyFill="1" applyBorder="1" applyAlignment="1" applyProtection="1">
      <alignment horizontal="center" vertical="center"/>
    </xf>
    <xf numFmtId="0" fontId="5" fillId="22" borderId="51" xfId="0" applyFont="1" applyFill="1" applyBorder="1" applyAlignment="1" applyProtection="1">
      <alignment horizontal="center" vertical="center"/>
    </xf>
    <xf numFmtId="0" fontId="5" fillId="2" borderId="0" xfId="0" applyFont="1" applyFill="1" applyBorder="1" applyAlignment="1" applyProtection="1">
      <alignment vertical="center" wrapText="1"/>
      <protection locked="0"/>
    </xf>
    <xf numFmtId="0" fontId="6" fillId="11" borderId="0" xfId="0" applyFont="1" applyFill="1" applyBorder="1" applyAlignment="1" applyProtection="1">
      <alignment horizontal="center" vertical="center"/>
      <protection locked="0"/>
    </xf>
    <xf numFmtId="0" fontId="7" fillId="11" borderId="0" xfId="0" applyFont="1" applyFill="1" applyBorder="1" applyAlignment="1" applyProtection="1">
      <alignment vertical="center"/>
      <protection locked="0"/>
    </xf>
    <xf numFmtId="0" fontId="7" fillId="11" borderId="10"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0" fontId="16" fillId="12" borderId="52" xfId="0" applyFont="1" applyFill="1" applyBorder="1" applyAlignment="1" applyProtection="1">
      <alignment horizontal="center" vertical="center"/>
      <protection locked="0"/>
    </xf>
    <xf numFmtId="0" fontId="16" fillId="12" borderId="32"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xf>
    <xf numFmtId="9" fontId="5" fillId="12" borderId="22" xfId="0" applyNumberFormat="1" applyFont="1" applyFill="1" applyBorder="1" applyAlignment="1" applyProtection="1">
      <alignment horizontal="center" vertical="center"/>
      <protection locked="0"/>
    </xf>
    <xf numFmtId="9" fontId="5" fillId="12" borderId="22" xfId="6" applyFont="1" applyFill="1" applyBorder="1" applyAlignment="1" applyProtection="1">
      <alignment horizontal="center" vertical="center"/>
      <protection locked="0"/>
    </xf>
    <xf numFmtId="9" fontId="5" fillId="12" borderId="16" xfId="6" applyFont="1" applyFill="1" applyBorder="1" applyAlignment="1" applyProtection="1">
      <alignment horizontal="center" vertical="center"/>
      <protection locked="0"/>
    </xf>
    <xf numFmtId="9" fontId="5" fillId="12" borderId="35" xfId="0" applyNumberFormat="1" applyFont="1" applyFill="1" applyBorder="1" applyAlignment="1" applyProtection="1">
      <alignment horizontal="center" vertical="center"/>
    </xf>
    <xf numFmtId="0" fontId="5" fillId="12" borderId="40" xfId="0" applyFont="1" applyFill="1" applyBorder="1" applyAlignment="1" applyProtection="1">
      <alignment horizontal="center" vertical="center"/>
    </xf>
    <xf numFmtId="9" fontId="5" fillId="12" borderId="41" xfId="0" applyNumberFormat="1" applyFont="1" applyFill="1" applyBorder="1" applyAlignment="1" applyProtection="1">
      <alignment horizontal="center" vertical="center"/>
    </xf>
    <xf numFmtId="0" fontId="5" fillId="12" borderId="31" xfId="0" applyFont="1" applyFill="1" applyBorder="1" applyAlignment="1" applyProtection="1">
      <alignment horizontal="center" vertical="center"/>
    </xf>
    <xf numFmtId="9" fontId="16" fillId="11" borderId="53" xfId="0" applyNumberFormat="1" applyFont="1" applyFill="1" applyBorder="1" applyAlignment="1" applyProtection="1">
      <alignment horizontal="center" vertical="center"/>
      <protection locked="0"/>
    </xf>
    <xf numFmtId="9" fontId="16" fillId="11" borderId="53" xfId="6" applyFont="1" applyFill="1" applyBorder="1" applyAlignment="1" applyProtection="1">
      <alignment horizontal="right" vertical="center"/>
      <protection locked="0"/>
    </xf>
    <xf numFmtId="9" fontId="16" fillId="11" borderId="53" xfId="6" applyFont="1" applyFill="1" applyBorder="1" applyAlignment="1" applyProtection="1">
      <alignment horizontal="center" vertical="center"/>
      <protection locked="0"/>
    </xf>
    <xf numFmtId="9" fontId="16" fillId="11" borderId="50" xfId="6" applyFont="1" applyFill="1" applyBorder="1" applyAlignment="1" applyProtection="1">
      <alignment horizontal="center" vertical="center"/>
      <protection locked="0"/>
    </xf>
    <xf numFmtId="9" fontId="16" fillId="11" borderId="32" xfId="0" applyNumberFormat="1" applyFont="1" applyFill="1" applyBorder="1" applyAlignment="1" applyProtection="1">
      <alignment horizontal="center" vertical="center"/>
    </xf>
    <xf numFmtId="9" fontId="16" fillId="11" borderId="54" xfId="0" applyNumberFormat="1" applyFont="1" applyFill="1" applyBorder="1" applyAlignment="1" applyProtection="1">
      <alignment horizontal="center" vertical="center"/>
      <protection locked="0"/>
    </xf>
    <xf numFmtId="9" fontId="16" fillId="11" borderId="54" xfId="6" applyFont="1" applyFill="1" applyBorder="1" applyAlignment="1" applyProtection="1">
      <alignment horizontal="center" vertical="center"/>
      <protection locked="0"/>
    </xf>
    <xf numFmtId="9" fontId="16" fillId="11" borderId="55" xfId="6" applyFont="1" applyFill="1" applyBorder="1" applyAlignment="1" applyProtection="1">
      <alignment horizontal="center" vertical="center"/>
      <protection locked="0"/>
    </xf>
    <xf numFmtId="9" fontId="16" fillId="11" borderId="51" xfId="0" applyNumberFormat="1" applyFont="1" applyFill="1" applyBorder="1" applyAlignment="1" applyProtection="1">
      <alignment horizontal="center" vertical="center"/>
      <protection locked="0"/>
    </xf>
    <xf numFmtId="0" fontId="1" fillId="2" borderId="0" xfId="0" applyFont="1" applyFill="1" applyAlignment="1" applyProtection="1"/>
    <xf numFmtId="0" fontId="1" fillId="0" borderId="0" xfId="0" applyFont="1" applyAlignment="1" applyProtection="1"/>
    <xf numFmtId="0" fontId="5" fillId="2" borderId="11" xfId="0" applyFont="1" applyFill="1" applyBorder="1" applyAlignment="1" applyProtection="1">
      <alignment vertical="center"/>
    </xf>
    <xf numFmtId="0" fontId="5" fillId="0" borderId="10" xfId="0" applyFont="1" applyBorder="1" applyAlignment="1" applyProtection="1">
      <alignment vertical="center"/>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5" fillId="0" borderId="0" xfId="0" applyFont="1" applyBorder="1" applyAlignment="1" applyProtection="1">
      <alignment vertical="center" wrapText="1"/>
    </xf>
    <xf numFmtId="0" fontId="1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11" borderId="19" xfId="0"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1" fillId="2" borderId="0" xfId="0" applyFont="1" applyFill="1" applyAlignment="1" applyProtection="1">
      <protection locked="0"/>
    </xf>
    <xf numFmtId="0" fontId="1" fillId="0" borderId="0" xfId="0" applyFont="1" applyAlignment="1" applyProtection="1">
      <protection locked="0"/>
    </xf>
    <xf numFmtId="0" fontId="14" fillId="0" borderId="0" xfId="0" applyFont="1" applyBorder="1" applyAlignment="1" applyProtection="1">
      <protection locked="0"/>
    </xf>
    <xf numFmtId="0" fontId="5" fillId="2" borderId="0" xfId="0" applyFont="1" applyFill="1" applyBorder="1" applyAlignment="1" applyProtection="1">
      <alignment horizontal="right" vertical="top"/>
      <protection locked="0"/>
    </xf>
    <xf numFmtId="0" fontId="5" fillId="2" borderId="0" xfId="0" applyFont="1" applyFill="1" applyBorder="1" applyAlignment="1" applyProtection="1">
      <alignment horizontal="center" vertical="top"/>
      <protection locked="0"/>
    </xf>
    <xf numFmtId="0" fontId="5" fillId="0" borderId="10" xfId="0" applyFont="1" applyBorder="1" applyAlignment="1" applyProtection="1">
      <protection locked="0"/>
    </xf>
    <xf numFmtId="0" fontId="5" fillId="0" borderId="0" xfId="0" applyFont="1" applyBorder="1" applyAlignment="1" applyProtection="1">
      <protection locked="0"/>
    </xf>
    <xf numFmtId="0" fontId="0" fillId="0" borderId="0" xfId="0" applyBorder="1" applyAlignment="1" applyProtection="1">
      <alignment horizontal="left"/>
      <protection locked="0"/>
    </xf>
    <xf numFmtId="0" fontId="1" fillId="0" borderId="0" xfId="0" applyFont="1" applyFill="1" applyAlignment="1" applyProtection="1">
      <protection locked="0"/>
    </xf>
    <xf numFmtId="0" fontId="13" fillId="0" borderId="10" xfId="0" applyFont="1" applyBorder="1" applyAlignment="1" applyProtection="1">
      <alignment horizontal="left" vertical="center"/>
      <protection locked="0"/>
    </xf>
    <xf numFmtId="0" fontId="1" fillId="0" borderId="0" xfId="0" applyFont="1" applyProtection="1">
      <protection locked="0"/>
    </xf>
    <xf numFmtId="0" fontId="1" fillId="0" borderId="0" xfId="0" applyFont="1" applyFill="1" applyAlignment="1" applyProtection="1"/>
    <xf numFmtId="0" fontId="5" fillId="2" borderId="11" xfId="0" applyFont="1" applyFill="1" applyBorder="1" applyAlignment="1" applyProtection="1"/>
    <xf numFmtId="0" fontId="22" fillId="12" borderId="36" xfId="0" applyFont="1" applyFill="1" applyBorder="1" applyAlignment="1" applyProtection="1">
      <alignment vertical="center"/>
    </xf>
    <xf numFmtId="0" fontId="1" fillId="0" borderId="0" xfId="0" applyFont="1" applyProtection="1"/>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Alignment="1" applyProtection="1"/>
    <xf numFmtId="0" fontId="22" fillId="0" borderId="0" xfId="0" applyFont="1" applyAlignment="1" applyProtection="1"/>
    <xf numFmtId="3" fontId="20" fillId="12" borderId="40" xfId="0" applyNumberFormat="1" applyFont="1" applyFill="1" applyBorder="1" applyAlignment="1" applyProtection="1">
      <alignment horizontal="center" vertical="center" wrapText="1"/>
    </xf>
    <xf numFmtId="167" fontId="31" fillId="2" borderId="0" xfId="0" applyNumberFormat="1" applyFont="1" applyFill="1" applyBorder="1" applyAlignment="1" applyProtection="1">
      <alignment horizontal="right"/>
    </xf>
    <xf numFmtId="3" fontId="1" fillId="0" borderId="0" xfId="0" applyNumberFormat="1" applyFont="1" applyAlignment="1" applyProtection="1"/>
    <xf numFmtId="9" fontId="1" fillId="0" borderId="0" xfId="6" applyFont="1" applyAlignment="1" applyProtection="1"/>
    <xf numFmtId="3" fontId="1" fillId="0" borderId="0" xfId="6" applyNumberFormat="1" applyFont="1" applyAlignment="1" applyProtection="1"/>
    <xf numFmtId="3" fontId="20" fillId="12" borderId="38" xfId="0" applyNumberFormat="1" applyFont="1" applyFill="1" applyBorder="1" applyAlignment="1" applyProtection="1">
      <alignment horizontal="center" vertical="center" wrapText="1"/>
    </xf>
    <xf numFmtId="169" fontId="5" fillId="11" borderId="31" xfId="0" applyNumberFormat="1" applyFont="1" applyFill="1" applyBorder="1" applyAlignment="1" applyProtection="1">
      <alignment horizontal="center" vertical="center"/>
    </xf>
    <xf numFmtId="0" fontId="16" fillId="11" borderId="57" xfId="0" applyFont="1" applyFill="1" applyBorder="1" applyAlignment="1" applyProtection="1">
      <alignment horizontal="center" vertical="center"/>
    </xf>
    <xf numFmtId="0" fontId="16" fillId="11" borderId="43" xfId="0" applyFont="1" applyFill="1" applyBorder="1" applyAlignment="1" applyProtection="1">
      <alignment horizontal="center" vertical="center"/>
    </xf>
    <xf numFmtId="0" fontId="16" fillId="11" borderId="26" xfId="0" applyFont="1" applyFill="1" applyBorder="1" applyAlignment="1" applyProtection="1">
      <alignment horizontal="center" vertical="center"/>
    </xf>
    <xf numFmtId="3" fontId="22" fillId="0" borderId="0" xfId="0" applyNumberFormat="1" applyFont="1" applyAlignment="1" applyProtection="1"/>
    <xf numFmtId="9" fontId="22" fillId="0" borderId="0" xfId="6" applyFont="1" applyAlignment="1" applyProtection="1"/>
    <xf numFmtId="3" fontId="22" fillId="0" borderId="0" xfId="6" applyNumberFormat="1" applyFont="1" applyAlignment="1" applyProtection="1"/>
    <xf numFmtId="169" fontId="5" fillId="2" borderId="0" xfId="0" applyNumberFormat="1" applyFont="1" applyFill="1" applyBorder="1" applyAlignment="1" applyProtection="1">
      <alignment horizontal="center" vertical="center"/>
      <protection locked="0"/>
    </xf>
    <xf numFmtId="169" fontId="16" fillId="2" borderId="0" xfId="0" applyNumberFormat="1" applyFont="1" applyFill="1" applyBorder="1" applyAlignment="1" applyProtection="1">
      <alignment horizontal="center" vertical="center"/>
      <protection locked="0"/>
    </xf>
    <xf numFmtId="9"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169" fontId="22" fillId="2" borderId="0" xfId="0" applyNumberFormat="1" applyFont="1" applyFill="1" applyBorder="1" applyAlignment="1" applyProtection="1">
      <alignment horizontal="center" vertical="center"/>
      <protection locked="0"/>
    </xf>
    <xf numFmtId="166" fontId="22" fillId="2" borderId="0" xfId="6" applyNumberFormat="1" applyFont="1" applyFill="1" applyBorder="1" applyAlignment="1" applyProtection="1">
      <alignment horizontal="center" vertical="center"/>
      <protection locked="0"/>
    </xf>
    <xf numFmtId="166" fontId="16" fillId="2" borderId="0" xfId="0" applyNumberFormat="1" applyFont="1" applyFill="1" applyBorder="1" applyAlignment="1" applyProtection="1">
      <alignment horizontal="center" vertical="center"/>
      <protection locked="0"/>
    </xf>
    <xf numFmtId="0" fontId="31" fillId="2" borderId="0" xfId="0" applyFont="1" applyFill="1" applyAlignment="1"/>
    <xf numFmtId="3" fontId="22" fillId="0" borderId="0" xfId="0" applyNumberFormat="1" applyFont="1" applyAlignment="1"/>
    <xf numFmtId="0" fontId="22" fillId="0" borderId="0" xfId="0" applyFont="1" applyAlignment="1"/>
    <xf numFmtId="9" fontId="22" fillId="0" borderId="0" xfId="6" applyFont="1" applyAlignment="1"/>
    <xf numFmtId="3" fontId="22" fillId="0" borderId="0" xfId="6" applyNumberFormat="1" applyFont="1" applyAlignment="1"/>
    <xf numFmtId="167" fontId="31" fillId="2" borderId="0" xfId="0" applyNumberFormat="1" applyFont="1" applyFill="1" applyAlignment="1"/>
    <xf numFmtId="3" fontId="1" fillId="0" borderId="0" xfId="0" applyNumberFormat="1" applyFont="1" applyAlignment="1"/>
    <xf numFmtId="0" fontId="32" fillId="0" borderId="1" xfId="0" applyFont="1" applyBorder="1" applyAlignment="1"/>
    <xf numFmtId="3" fontId="1" fillId="0" borderId="1" xfId="0" applyNumberFormat="1" applyFont="1" applyBorder="1" applyAlignment="1"/>
    <xf numFmtId="0" fontId="22" fillId="11" borderId="20" xfId="0" applyFont="1" applyFill="1" applyBorder="1" applyAlignment="1" applyProtection="1">
      <protection locked="0"/>
    </xf>
    <xf numFmtId="0" fontId="1" fillId="11" borderId="56" xfId="0" applyFont="1" applyFill="1" applyBorder="1" applyAlignment="1" applyProtection="1">
      <protection locked="0"/>
    </xf>
    <xf numFmtId="0" fontId="1" fillId="15" borderId="20" xfId="0" applyFont="1" applyFill="1" applyBorder="1" applyAlignment="1" applyProtection="1">
      <alignment horizontal="center" vertical="center"/>
      <protection locked="0"/>
    </xf>
    <xf numFmtId="0" fontId="0" fillId="15" borderId="56" xfId="0" applyFill="1" applyBorder="1" applyAlignment="1" applyProtection="1">
      <alignment horizontal="center"/>
      <protection locked="0"/>
    </xf>
    <xf numFmtId="0" fontId="0" fillId="15" borderId="19" xfId="0" applyFill="1" applyBorder="1" applyAlignment="1" applyProtection="1">
      <alignment horizontal="center"/>
      <protection locked="0"/>
    </xf>
    <xf numFmtId="0" fontId="0" fillId="15" borderId="20" xfId="0" applyFill="1" applyBorder="1" applyAlignment="1" applyProtection="1">
      <alignment horizontal="center"/>
      <protection locked="0"/>
    </xf>
    <xf numFmtId="0" fontId="0" fillId="15" borderId="24" xfId="0" applyFill="1" applyBorder="1" applyAlignment="1" applyProtection="1">
      <alignment horizontal="center"/>
      <protection locked="0"/>
    </xf>
    <xf numFmtId="0" fontId="1" fillId="15" borderId="50" xfId="0" applyFont="1" applyFill="1" applyBorder="1" applyAlignment="1" applyProtection="1">
      <alignment horizontal="center" vertical="center"/>
      <protection locked="0"/>
    </xf>
    <xf numFmtId="0" fontId="0" fillId="15" borderId="58" xfId="0" applyFill="1" applyBorder="1" applyAlignment="1" applyProtection="1">
      <alignment horizontal="center"/>
      <protection locked="0"/>
    </xf>
    <xf numFmtId="0" fontId="0" fillId="15" borderId="59" xfId="0" applyFill="1" applyBorder="1" applyAlignment="1" applyProtection="1">
      <alignment horizontal="center"/>
      <protection locked="0"/>
    </xf>
    <xf numFmtId="0" fontId="0" fillId="15" borderId="50" xfId="0" applyFill="1" applyBorder="1" applyAlignment="1" applyProtection="1">
      <alignment horizontal="center"/>
      <protection locked="0"/>
    </xf>
    <xf numFmtId="0" fontId="0" fillId="15" borderId="43" xfId="0" applyFill="1" applyBorder="1" applyAlignment="1" applyProtection="1">
      <alignment horizontal="center"/>
      <protection locked="0"/>
    </xf>
    <xf numFmtId="0" fontId="0" fillId="15" borderId="57" xfId="0" applyFill="1" applyBorder="1" applyAlignment="1" applyProtection="1">
      <alignment horizontal="center"/>
      <protection locked="0"/>
    </xf>
    <xf numFmtId="0" fontId="0" fillId="15" borderId="26" xfId="0" applyFill="1" applyBorder="1" applyAlignment="1" applyProtection="1">
      <alignment horizontal="center"/>
      <protection locked="0"/>
    </xf>
    <xf numFmtId="0" fontId="1" fillId="2" borderId="30" xfId="0" applyFont="1" applyFill="1" applyBorder="1" applyAlignment="1" applyProtection="1">
      <protection locked="0"/>
    </xf>
    <xf numFmtId="0" fontId="5" fillId="2" borderId="58" xfId="0" applyFont="1" applyFill="1" applyBorder="1" applyAlignment="1" applyProtection="1">
      <alignment vertical="center"/>
      <protection locked="0"/>
    </xf>
    <xf numFmtId="0" fontId="0" fillId="0" borderId="58" xfId="0" applyBorder="1" applyProtection="1">
      <protection locked="0"/>
    </xf>
    <xf numFmtId="0" fontId="5" fillId="2" borderId="58" xfId="0" applyFont="1" applyFill="1" applyBorder="1" applyAlignment="1" applyProtection="1">
      <alignment wrapText="1"/>
      <protection locked="0"/>
    </xf>
    <xf numFmtId="0" fontId="5" fillId="2" borderId="58" xfId="0" applyFont="1" applyFill="1" applyBorder="1" applyAlignment="1" applyProtection="1">
      <protection locked="0"/>
    </xf>
    <xf numFmtId="0" fontId="32" fillId="2" borderId="58" xfId="0" applyFont="1" applyFill="1" applyBorder="1" applyAlignment="1" applyProtection="1">
      <alignment horizontal="justify" vertical="center" wrapText="1"/>
      <protection locked="0"/>
    </xf>
    <xf numFmtId="0" fontId="33" fillId="0" borderId="0" xfId="0" applyFont="1" applyAlignment="1"/>
    <xf numFmtId="0" fontId="5" fillId="0" borderId="0" xfId="0" applyFont="1" applyAlignment="1">
      <alignment vertical="center"/>
    </xf>
    <xf numFmtId="0" fontId="5" fillId="0" borderId="0" xfId="0" applyFont="1" applyAlignment="1">
      <alignment wrapText="1"/>
    </xf>
    <xf numFmtId="0" fontId="5" fillId="0" borderId="0" xfId="0" applyFont="1" applyAlignment="1"/>
    <xf numFmtId="0" fontId="1" fillId="0" borderId="0" xfId="0" applyFont="1" applyAlignment="1">
      <alignment horizontal="center"/>
    </xf>
    <xf numFmtId="0" fontId="9" fillId="0" borderId="0" xfId="0" applyFont="1" applyAlignment="1">
      <alignment vertical="center"/>
    </xf>
    <xf numFmtId="0" fontId="9" fillId="0" borderId="0" xfId="0" applyFont="1" applyAlignment="1">
      <alignment wrapText="1"/>
    </xf>
    <xf numFmtId="0" fontId="9" fillId="0" borderId="0" xfId="0" applyFont="1" applyAlignment="1"/>
    <xf numFmtId="0" fontId="9" fillId="0" borderId="0" xfId="0" applyFont="1" applyBorder="1" applyAlignment="1"/>
    <xf numFmtId="0" fontId="1" fillId="0" borderId="0" xfId="0" applyFont="1" applyBorder="1"/>
    <xf numFmtId="0" fontId="31" fillId="0" borderId="0" xfId="0" applyFont="1" applyAlignment="1"/>
    <xf numFmtId="0" fontId="42" fillId="0" borderId="0" xfId="0" applyFont="1" applyAlignment="1">
      <alignment vertical="center"/>
    </xf>
    <xf numFmtId="0" fontId="42" fillId="0" borderId="0" xfId="0" applyFont="1" applyAlignment="1">
      <alignment wrapText="1"/>
    </xf>
    <xf numFmtId="0" fontId="31" fillId="0" borderId="0" xfId="0" applyFont="1" applyAlignment="1">
      <alignment wrapText="1"/>
    </xf>
    <xf numFmtId="0" fontId="31" fillId="0" borderId="0" xfId="0" applyFont="1"/>
    <xf numFmtId="0" fontId="33" fillId="2" borderId="0" xfId="0" applyFont="1" applyFill="1" applyBorder="1"/>
    <xf numFmtId="0" fontId="44" fillId="2" borderId="0" xfId="0" applyFont="1" applyFill="1" applyBorder="1" applyAlignment="1">
      <alignment horizontal="center" vertical="top"/>
    </xf>
    <xf numFmtId="0" fontId="33" fillId="2" borderId="0" xfId="0" applyFont="1" applyFill="1" applyBorder="1" applyAlignment="1">
      <alignment horizontal="center"/>
    </xf>
    <xf numFmtId="0" fontId="31" fillId="2" borderId="0" xfId="0" applyFont="1" applyFill="1" applyBorder="1" applyAlignment="1"/>
    <xf numFmtId="0" fontId="33" fillId="2" borderId="0" xfId="0" applyFont="1" applyFill="1" applyBorder="1" applyAlignment="1"/>
    <xf numFmtId="0" fontId="1" fillId="0" borderId="0" xfId="0" applyFont="1" applyBorder="1" applyAlignment="1"/>
    <xf numFmtId="3" fontId="1" fillId="0" borderId="0" xfId="0" applyNumberFormat="1" applyFont="1" applyBorder="1" applyAlignment="1"/>
    <xf numFmtId="3" fontId="1" fillId="23" borderId="0" xfId="0" applyNumberFormat="1" applyFont="1" applyFill="1" applyAlignment="1"/>
    <xf numFmtId="0" fontId="33" fillId="2" borderId="0" xfId="0" applyFont="1" applyFill="1" applyBorder="1" applyAlignment="1">
      <alignment horizontal="center" wrapText="1"/>
    </xf>
    <xf numFmtId="3" fontId="44" fillId="2" borderId="0" xfId="0" applyNumberFormat="1" applyFont="1" applyFill="1" applyBorder="1" applyAlignment="1">
      <alignment horizontal="center"/>
    </xf>
    <xf numFmtId="0" fontId="31" fillId="2" borderId="0" xfId="0" applyFont="1" applyFill="1" applyBorder="1"/>
    <xf numFmtId="3" fontId="1" fillId="0" borderId="0" xfId="0" applyNumberFormat="1" applyFont="1" applyBorder="1" applyAlignment="1">
      <alignment horizontal="center"/>
    </xf>
    <xf numFmtId="0" fontId="43" fillId="0" borderId="0" xfId="0" applyFont="1" applyAlignment="1">
      <alignment vertical="center"/>
    </xf>
    <xf numFmtId="0" fontId="43" fillId="0" borderId="0" xfId="0" applyFont="1" applyAlignment="1">
      <alignment wrapText="1"/>
    </xf>
    <xf numFmtId="0" fontId="42" fillId="2" borderId="0" xfId="0" applyFont="1" applyFill="1" applyAlignment="1"/>
    <xf numFmtId="0" fontId="42" fillId="2" borderId="0" xfId="0" applyFont="1" applyFill="1" applyBorder="1" applyAlignment="1">
      <alignment vertical="top" wrapText="1"/>
    </xf>
    <xf numFmtId="0" fontId="42" fillId="2" borderId="0" xfId="0" applyFont="1" applyFill="1" applyAlignment="1">
      <alignment wrapText="1"/>
    </xf>
    <xf numFmtId="0" fontId="31" fillId="2" borderId="0" xfId="0" applyFont="1" applyFill="1" applyAlignment="1">
      <alignment wrapText="1"/>
    </xf>
    <xf numFmtId="0" fontId="33" fillId="0" borderId="0" xfId="0" applyFont="1"/>
    <xf numFmtId="0" fontId="42" fillId="2" borderId="0" xfId="0" applyFont="1" applyFill="1" applyBorder="1" applyAlignment="1">
      <alignment vertical="center"/>
    </xf>
    <xf numFmtId="0" fontId="33" fillId="0" borderId="0" xfId="0" applyFont="1" applyBorder="1" applyAlignment="1"/>
    <xf numFmtId="0" fontId="31" fillId="0" borderId="0" xfId="0" applyFont="1" applyBorder="1" applyAlignment="1"/>
    <xf numFmtId="0" fontId="42" fillId="2" borderId="0" xfId="0" applyFont="1" applyFill="1" applyAlignment="1">
      <alignment horizontal="left"/>
    </xf>
    <xf numFmtId="0" fontId="42" fillId="2" borderId="0" xfId="0" applyFont="1" applyFill="1" applyAlignment="1">
      <alignment vertical="top" wrapText="1"/>
    </xf>
    <xf numFmtId="0" fontId="42" fillId="2" borderId="0" xfId="0" applyFont="1" applyFill="1" applyBorder="1" applyAlignment="1">
      <alignment horizontal="left"/>
    </xf>
    <xf numFmtId="0" fontId="42" fillId="2" borderId="0" xfId="0" applyFont="1" applyFill="1" applyAlignment="1">
      <alignment vertical="center"/>
    </xf>
    <xf numFmtId="0" fontId="1" fillId="2" borderId="0" xfId="0" applyFont="1" applyFill="1" applyAlignment="1">
      <alignment wrapText="1"/>
    </xf>
    <xf numFmtId="0" fontId="5" fillId="2" borderId="2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3" fontId="1" fillId="17" borderId="72" xfId="2" applyNumberFormat="1" applyFont="1" applyFill="1" applyBorder="1" applyAlignment="1" applyProtection="1">
      <alignment vertical="center" wrapText="1"/>
      <protection locked="0"/>
    </xf>
    <xf numFmtId="0" fontId="48" fillId="16" borderId="1" xfId="0" applyFont="1" applyFill="1" applyBorder="1" applyAlignment="1">
      <alignment horizontal="center" vertical="center" wrapText="1"/>
    </xf>
    <xf numFmtId="0" fontId="17" fillId="15" borderId="56" xfId="0" applyFont="1" applyFill="1" applyBorder="1" applyAlignment="1" applyProtection="1">
      <alignment horizontal="left" vertical="top" wrapText="1"/>
      <protection locked="0"/>
    </xf>
    <xf numFmtId="0" fontId="17" fillId="15" borderId="24" xfId="0" applyFont="1" applyFill="1" applyBorder="1" applyAlignment="1" applyProtection="1">
      <alignment horizontal="left" vertical="top" wrapText="1"/>
      <protection locked="0"/>
    </xf>
    <xf numFmtId="175" fontId="47" fillId="8" borderId="41" xfId="7" applyNumberFormat="1" applyFont="1" applyFill="1" applyBorder="1" applyAlignment="1" applyProtection="1">
      <alignment horizontal="center" wrapText="1"/>
    </xf>
    <xf numFmtId="176" fontId="47" fillId="8" borderId="41" xfId="0" applyNumberFormat="1" applyFont="1" applyFill="1" applyBorder="1" applyAlignment="1" applyProtection="1">
      <alignment horizontal="center" wrapText="1"/>
    </xf>
    <xf numFmtId="43" fontId="47" fillId="8" borderId="41" xfId="0" applyNumberFormat="1" applyFont="1" applyFill="1" applyBorder="1" applyAlignment="1" applyProtection="1">
      <alignment horizontal="center" wrapText="1"/>
    </xf>
    <xf numFmtId="0" fontId="67" fillId="0" borderId="21" xfId="0" applyFont="1" applyFill="1" applyBorder="1" applyAlignment="1">
      <alignment horizontal="left" vertical="center"/>
    </xf>
    <xf numFmtId="0" fontId="68" fillId="0" borderId="21" xfId="0" applyFont="1" applyFill="1" applyBorder="1" applyAlignment="1">
      <alignment horizontal="left" vertical="center"/>
    </xf>
    <xf numFmtId="0" fontId="45" fillId="4" borderId="11" xfId="0" applyFont="1" applyFill="1" applyBorder="1" applyAlignment="1">
      <alignment horizontal="center"/>
    </xf>
    <xf numFmtId="0" fontId="67" fillId="0" borderId="1" xfId="0" applyFont="1" applyFill="1" applyBorder="1" applyAlignment="1">
      <alignment horizontal="left" vertical="center"/>
    </xf>
    <xf numFmtId="0" fontId="68" fillId="0" borderId="1" xfId="0" applyFont="1" applyFill="1" applyBorder="1" applyAlignment="1">
      <alignment horizontal="left" vertical="center"/>
    </xf>
    <xf numFmtId="0" fontId="0" fillId="2" borderId="0" xfId="0" applyFont="1" applyFill="1" applyAlignment="1">
      <alignment vertical="top" wrapText="1"/>
    </xf>
    <xf numFmtId="0" fontId="5" fillId="0" borderId="33"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14" fillId="15" borderId="56" xfId="0" applyFont="1" applyFill="1" applyBorder="1" applyAlignment="1" applyProtection="1">
      <alignment horizontal="justify" vertical="center"/>
      <protection locked="0"/>
    </xf>
    <xf numFmtId="0" fontId="14" fillId="15" borderId="19" xfId="0" applyFont="1" applyFill="1" applyBorder="1" applyAlignment="1" applyProtection="1">
      <alignment horizontal="justify" vertical="center"/>
      <protection locked="0"/>
    </xf>
    <xf numFmtId="0" fontId="14" fillId="15" borderId="20" xfId="0" applyFont="1" applyFill="1" applyBorder="1" applyAlignment="1" applyProtection="1">
      <alignment vertical="center"/>
      <protection locked="0"/>
    </xf>
    <xf numFmtId="0" fontId="14" fillId="15" borderId="56" xfId="0" applyFont="1" applyFill="1" applyBorder="1" applyAlignment="1" applyProtection="1">
      <alignment vertical="center"/>
      <protection locked="0"/>
    </xf>
    <xf numFmtId="0" fontId="14" fillId="15" borderId="56" xfId="0" applyFont="1" applyFill="1" applyBorder="1" applyAlignment="1" applyProtection="1">
      <alignment horizontal="justify" vertical="center"/>
      <protection locked="0"/>
    </xf>
    <xf numFmtId="173" fontId="5" fillId="12" borderId="15" xfId="2" applyNumberFormat="1" applyFont="1" applyFill="1" applyBorder="1" applyAlignment="1" applyProtection="1">
      <alignment vertical="center"/>
      <protection hidden="1"/>
    </xf>
    <xf numFmtId="0" fontId="14" fillId="15" borderId="20" xfId="0" applyFont="1" applyFill="1" applyBorder="1" applyAlignment="1" applyProtection="1">
      <alignment horizontal="center" vertical="center"/>
      <protection locked="0"/>
    </xf>
    <xf numFmtId="0" fontId="14" fillId="15" borderId="56" xfId="0" applyFont="1" applyFill="1" applyBorder="1" applyAlignment="1" applyProtection="1">
      <alignment horizontal="center" vertical="center"/>
      <protection locked="0"/>
    </xf>
    <xf numFmtId="0" fontId="14" fillId="15" borderId="19" xfId="0" applyFont="1" applyFill="1" applyBorder="1" applyAlignment="1" applyProtection="1">
      <alignment horizontal="center" vertical="center"/>
      <protection locked="0"/>
    </xf>
    <xf numFmtId="0" fontId="2" fillId="15" borderId="20" xfId="1" applyFill="1" applyBorder="1" applyAlignment="1" applyProtection="1">
      <alignment horizontal="center" vertical="center"/>
      <protection locked="0"/>
    </xf>
    <xf numFmtId="0" fontId="5" fillId="16" borderId="56" xfId="0" applyFont="1" applyFill="1" applyBorder="1" applyAlignment="1" applyProtection="1">
      <alignment horizontal="center" vertical="center"/>
      <protection locked="0"/>
    </xf>
    <xf numFmtId="0" fontId="5" fillId="16" borderId="19" xfId="0"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top"/>
      <protection locked="0"/>
    </xf>
    <xf numFmtId="0" fontId="14" fillId="0" borderId="0" xfId="0" applyNumberFormat="1" applyFont="1" applyFill="1" applyBorder="1" applyAlignment="1" applyProtection="1">
      <alignment horizontal="center" vertical="top"/>
      <protection locked="0"/>
    </xf>
    <xf numFmtId="0" fontId="14" fillId="0" borderId="15" xfId="0" applyNumberFormat="1" applyFont="1" applyFill="1" applyBorder="1" applyAlignment="1" applyProtection="1">
      <alignment horizontal="center" vertical="top"/>
      <protection locked="0"/>
    </xf>
    <xf numFmtId="0" fontId="16" fillId="2" borderId="1" xfId="0" applyFont="1" applyFill="1" applyBorder="1" applyAlignment="1" applyProtection="1">
      <alignment horizontal="center" vertical="center"/>
      <protection locked="0"/>
    </xf>
    <xf numFmtId="3" fontId="14" fillId="15" borderId="20" xfId="0" applyNumberFormat="1" applyFont="1" applyFill="1" applyBorder="1" applyAlignment="1" applyProtection="1">
      <alignment horizontal="center" vertical="center"/>
      <protection locked="0"/>
    </xf>
    <xf numFmtId="0" fontId="5" fillId="15" borderId="1" xfId="0"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4" fillId="15" borderId="1" xfId="0"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16" borderId="20" xfId="0" applyFont="1" applyFill="1" applyBorder="1" applyAlignment="1" applyProtection="1">
      <alignment horizontal="center" vertical="center"/>
      <protection locked="0"/>
    </xf>
    <xf numFmtId="0" fontId="50" fillId="0" borderId="0" xfId="4" applyFont="1" applyFill="1" applyBorder="1" applyAlignment="1">
      <alignment horizontal="center" vertical="center" wrapText="1"/>
    </xf>
    <xf numFmtId="0" fontId="50" fillId="0" borderId="1" xfId="3" applyFont="1" applyFill="1" applyBorder="1" applyAlignment="1">
      <alignment horizontal="center" vertical="center" wrapText="1"/>
    </xf>
    <xf numFmtId="166" fontId="5" fillId="12" borderId="68" xfId="6" applyNumberFormat="1" applyFont="1" applyFill="1" applyBorder="1" applyAlignment="1" applyProtection="1">
      <alignment horizontal="right" vertical="top" wrapText="1"/>
    </xf>
    <xf numFmtId="166" fontId="5" fillId="12" borderId="83" xfId="6" applyNumberFormat="1" applyFont="1" applyFill="1" applyBorder="1" applyAlignment="1" applyProtection="1">
      <alignment horizontal="right" vertical="top" wrapText="1"/>
    </xf>
    <xf numFmtId="0" fontId="48" fillId="18" borderId="45" xfId="0" applyFont="1" applyFill="1" applyBorder="1" applyAlignment="1">
      <alignment horizontal="left" wrapText="1"/>
    </xf>
    <xf numFmtId="0" fontId="14" fillId="0" borderId="72"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9" fontId="14" fillId="9" borderId="30" xfId="6" applyFont="1" applyFill="1" applyBorder="1" applyAlignment="1" applyProtection="1">
      <alignment horizontal="center" vertical="center"/>
      <protection locked="0"/>
    </xf>
    <xf numFmtId="9" fontId="14" fillId="9" borderId="58" xfId="6" applyFont="1" applyFill="1" applyBorder="1" applyAlignment="1" applyProtection="1">
      <alignment horizontal="center" vertical="center"/>
      <protection locked="0"/>
    </xf>
    <xf numFmtId="9" fontId="14" fillId="9" borderId="21" xfId="6" applyFont="1" applyFill="1" applyBorder="1" applyAlignment="1" applyProtection="1">
      <alignment horizontal="center" vertical="center"/>
      <protection locked="0"/>
    </xf>
    <xf numFmtId="169" fontId="5" fillId="2" borderId="82" xfId="0" applyNumberFormat="1" applyFont="1" applyFill="1" applyBorder="1" applyAlignment="1" applyProtection="1">
      <alignment horizontal="center" vertical="center" wrapText="1"/>
    </xf>
    <xf numFmtId="169" fontId="5" fillId="2" borderId="64" xfId="0" applyNumberFormat="1" applyFont="1" applyFill="1" applyBorder="1" applyAlignment="1" applyProtection="1">
      <alignment horizontal="center" vertical="center" wrapText="1"/>
    </xf>
    <xf numFmtId="169" fontId="5" fillId="2" borderId="78" xfId="0" applyNumberFormat="1" applyFont="1" applyFill="1" applyBorder="1" applyAlignment="1" applyProtection="1">
      <alignment horizontal="center" vertical="center" wrapText="1"/>
    </xf>
    <xf numFmtId="169" fontId="5" fillId="2" borderId="14" xfId="0" applyNumberFormat="1" applyFont="1" applyFill="1" applyBorder="1" applyAlignment="1" applyProtection="1">
      <alignment horizontal="center" vertical="center" wrapText="1"/>
    </xf>
    <xf numFmtId="169" fontId="5" fillId="2" borderId="0" xfId="0" applyNumberFormat="1" applyFont="1" applyFill="1" applyBorder="1" applyAlignment="1" applyProtection="1">
      <alignment horizontal="center" vertical="center" wrapText="1"/>
    </xf>
    <xf numFmtId="169" fontId="5" fillId="2" borderId="15" xfId="0" applyNumberFormat="1" applyFont="1" applyFill="1" applyBorder="1" applyAlignment="1" applyProtection="1">
      <alignment horizontal="center" vertical="center" wrapText="1"/>
    </xf>
    <xf numFmtId="169" fontId="5" fillId="2" borderId="16" xfId="0" applyNumberFormat="1" applyFont="1" applyFill="1" applyBorder="1" applyAlignment="1" applyProtection="1">
      <alignment horizontal="center" vertical="center" wrapText="1"/>
    </xf>
    <xf numFmtId="169" fontId="5" fillId="2" borderId="17" xfId="0" applyNumberFormat="1" applyFont="1" applyFill="1" applyBorder="1" applyAlignment="1" applyProtection="1">
      <alignment horizontal="center" vertical="center" wrapText="1"/>
    </xf>
    <xf numFmtId="169" fontId="5" fillId="2" borderId="18" xfId="0" applyNumberFormat="1" applyFont="1" applyFill="1" applyBorder="1" applyAlignment="1" applyProtection="1">
      <alignment horizontal="center" vertical="center" wrapText="1"/>
    </xf>
    <xf numFmtId="14" fontId="5" fillId="15" borderId="12" xfId="0" applyNumberFormat="1" applyFont="1" applyFill="1" applyBorder="1" applyAlignment="1" applyProtection="1">
      <alignment horizontal="center" vertical="center" wrapText="1"/>
      <protection locked="0"/>
    </xf>
    <xf numFmtId="14" fontId="5" fillId="15" borderId="67" xfId="0" applyNumberFormat="1" applyFont="1" applyFill="1" applyBorder="1" applyAlignment="1" applyProtection="1">
      <alignment horizontal="center" vertical="center" wrapText="1"/>
      <protection locked="0"/>
    </xf>
    <xf numFmtId="14" fontId="5" fillId="15" borderId="13" xfId="0" applyNumberFormat="1" applyFont="1" applyFill="1" applyBorder="1" applyAlignment="1" applyProtection="1">
      <alignment horizontal="center" vertical="center" wrapText="1"/>
      <protection locked="0"/>
    </xf>
    <xf numFmtId="14" fontId="5" fillId="15" borderId="14" xfId="0" applyNumberFormat="1" applyFont="1" applyFill="1" applyBorder="1" applyAlignment="1" applyProtection="1">
      <alignment horizontal="center" vertical="center" wrapText="1"/>
      <protection locked="0"/>
    </xf>
    <xf numFmtId="14" fontId="5" fillId="15" borderId="0" xfId="0" applyNumberFormat="1" applyFont="1" applyFill="1" applyBorder="1" applyAlignment="1" applyProtection="1">
      <alignment horizontal="center" vertical="center" wrapText="1"/>
      <protection locked="0"/>
    </xf>
    <xf numFmtId="14" fontId="5" fillId="15" borderId="15" xfId="0" applyNumberFormat="1" applyFont="1" applyFill="1" applyBorder="1" applyAlignment="1" applyProtection="1">
      <alignment horizontal="center" vertical="center" wrapText="1"/>
      <protection locked="0"/>
    </xf>
    <xf numFmtId="14" fontId="5" fillId="15" borderId="16" xfId="0" applyNumberFormat="1" applyFont="1" applyFill="1" applyBorder="1" applyAlignment="1" applyProtection="1">
      <alignment horizontal="center" vertical="center" wrapText="1"/>
      <protection locked="0"/>
    </xf>
    <xf numFmtId="14" fontId="5" fillId="15" borderId="17" xfId="0" applyNumberFormat="1" applyFont="1" applyFill="1" applyBorder="1" applyAlignment="1" applyProtection="1">
      <alignment horizontal="center" vertical="center" wrapText="1"/>
      <protection locked="0"/>
    </xf>
    <xf numFmtId="14" fontId="5" fillId="15" borderId="18" xfId="0" applyNumberFormat="1"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top" wrapText="1"/>
    </xf>
    <xf numFmtId="0" fontId="5" fillId="0" borderId="54" xfId="0" applyFont="1" applyFill="1" applyBorder="1" applyAlignment="1" applyProtection="1">
      <alignment horizontal="center" vertical="top" wrapText="1"/>
    </xf>
    <xf numFmtId="0" fontId="5" fillId="0" borderId="53" xfId="0" applyFont="1" applyFill="1" applyBorder="1" applyAlignment="1" applyProtection="1">
      <alignment horizontal="center" vertical="top" wrapText="1"/>
    </xf>
    <xf numFmtId="0" fontId="5" fillId="0" borderId="49" xfId="0" applyFont="1" applyFill="1" applyBorder="1" applyAlignment="1" applyProtection="1">
      <alignment horizontal="center" vertical="top" wrapText="1"/>
    </xf>
    <xf numFmtId="168" fontId="5" fillId="11" borderId="30" xfId="0" applyNumberFormat="1" applyFont="1" applyFill="1" applyBorder="1" applyAlignment="1" applyProtection="1">
      <alignment horizontal="center" vertical="top" wrapText="1"/>
    </xf>
    <xf numFmtId="168" fontId="5" fillId="11" borderId="58" xfId="0" applyNumberFormat="1" applyFont="1" applyFill="1" applyBorder="1" applyAlignment="1" applyProtection="1">
      <alignment horizontal="center" vertical="top" wrapText="1"/>
    </xf>
    <xf numFmtId="168" fontId="5" fillId="11" borderId="21" xfId="0" applyNumberFormat="1" applyFont="1" applyFill="1" applyBorder="1" applyAlignment="1" applyProtection="1">
      <alignment horizontal="center" vertical="top" wrapText="1"/>
    </xf>
    <xf numFmtId="0" fontId="5" fillId="2" borderId="20" xfId="0" applyFont="1" applyFill="1" applyBorder="1" applyAlignment="1" applyProtection="1">
      <alignment horizontal="center" vertical="top" wrapText="1"/>
      <protection locked="0"/>
    </xf>
    <xf numFmtId="0" fontId="5" fillId="2" borderId="56" xfId="0" applyFont="1" applyFill="1" applyBorder="1" applyAlignment="1" applyProtection="1">
      <alignment horizontal="center" vertical="top" wrapText="1"/>
      <protection locked="0"/>
    </xf>
    <xf numFmtId="0" fontId="5" fillId="2" borderId="20" xfId="0" quotePrefix="1" applyFont="1" applyFill="1" applyBorder="1" applyAlignment="1" applyProtection="1">
      <alignment horizontal="left" vertical="center"/>
    </xf>
    <xf numFmtId="0" fontId="5" fillId="2" borderId="56"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6" fillId="11" borderId="11" xfId="0" applyFont="1" applyFill="1" applyBorder="1" applyAlignment="1" applyProtection="1">
      <alignment horizontal="center" vertical="center" wrapText="1"/>
      <protection locked="0"/>
    </xf>
    <xf numFmtId="0" fontId="6" fillId="11" borderId="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11"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168" fontId="5" fillId="11" borderId="76" xfId="0" applyNumberFormat="1" applyFont="1" applyFill="1" applyBorder="1" applyAlignment="1" applyProtection="1">
      <alignment horizontal="center" vertical="top" wrapText="1"/>
    </xf>
    <xf numFmtId="168" fontId="5" fillId="11" borderId="57" xfId="0" applyNumberFormat="1" applyFont="1" applyFill="1" applyBorder="1" applyAlignment="1" applyProtection="1">
      <alignment horizontal="center" vertical="top" wrapText="1"/>
    </xf>
    <xf numFmtId="168" fontId="5" fillId="11" borderId="26" xfId="0" applyNumberFormat="1" applyFont="1" applyFill="1" applyBorder="1" applyAlignment="1" applyProtection="1">
      <alignment horizontal="center" vertical="top" wrapText="1"/>
    </xf>
    <xf numFmtId="166" fontId="5" fillId="12" borderId="52" xfId="6" applyNumberFormat="1" applyFont="1" applyFill="1" applyBorder="1" applyAlignment="1" applyProtection="1">
      <alignment horizontal="right" vertical="top" wrapText="1"/>
    </xf>
    <xf numFmtId="0" fontId="25" fillId="15" borderId="20" xfId="0" applyFont="1" applyFill="1" applyBorder="1" applyAlignment="1" applyProtection="1">
      <alignment horizontal="justify" vertical="top" wrapText="1"/>
      <protection locked="0"/>
    </xf>
    <xf numFmtId="0" fontId="25" fillId="15" borderId="56" xfId="0" applyFont="1" applyFill="1" applyBorder="1" applyAlignment="1" applyProtection="1">
      <alignment horizontal="justify" vertical="top" wrapText="1"/>
      <protection locked="0"/>
    </xf>
    <xf numFmtId="0" fontId="25" fillId="15" borderId="24" xfId="0" applyFont="1" applyFill="1" applyBorder="1" applyAlignment="1" applyProtection="1">
      <alignment horizontal="justify" vertical="top" wrapText="1"/>
      <protection locked="0"/>
    </xf>
    <xf numFmtId="0" fontId="14" fillId="15" borderId="62" xfId="0" applyFont="1" applyFill="1" applyBorder="1" applyAlignment="1" applyProtection="1">
      <alignment horizontal="justify" vertical="center" wrapText="1"/>
      <protection locked="0"/>
    </xf>
    <xf numFmtId="0" fontId="14" fillId="15" borderId="56" xfId="0" applyFont="1" applyFill="1" applyBorder="1" applyAlignment="1" applyProtection="1">
      <alignment horizontal="justify" vertical="center" wrapText="1"/>
      <protection locked="0"/>
    </xf>
    <xf numFmtId="0" fontId="14" fillId="15" borderId="19" xfId="0" applyFont="1" applyFill="1" applyBorder="1" applyAlignment="1" applyProtection="1">
      <alignment horizontal="justify" vertical="center" wrapText="1"/>
      <protection locked="0"/>
    </xf>
    <xf numFmtId="0" fontId="16" fillId="2" borderId="84"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5" fillId="17" borderId="12" xfId="0" applyFont="1" applyFill="1" applyBorder="1" applyAlignment="1" applyProtection="1">
      <alignment horizontal="center" vertical="center"/>
      <protection locked="0"/>
    </xf>
    <xf numFmtId="0" fontId="5" fillId="17" borderId="67" xfId="0" applyFont="1" applyFill="1" applyBorder="1" applyAlignment="1" applyProtection="1">
      <alignment horizontal="center" vertical="center"/>
      <protection locked="0"/>
    </xf>
    <xf numFmtId="0" fontId="5" fillId="17" borderId="77" xfId="0" applyFont="1" applyFill="1" applyBorder="1" applyAlignment="1" applyProtection="1">
      <alignment horizontal="center" vertical="center"/>
      <protection locked="0"/>
    </xf>
    <xf numFmtId="0" fontId="5" fillId="17" borderId="16" xfId="0" applyFont="1" applyFill="1" applyBorder="1" applyAlignment="1" applyProtection="1">
      <alignment horizontal="center" vertical="center"/>
      <protection locked="0"/>
    </xf>
    <xf numFmtId="0" fontId="5" fillId="17" borderId="17" xfId="0" applyFont="1" applyFill="1" applyBorder="1" applyAlignment="1" applyProtection="1">
      <alignment horizontal="center" vertical="center"/>
      <protection locked="0"/>
    </xf>
    <xf numFmtId="0" fontId="5" fillId="17" borderId="25" xfId="0" applyFont="1" applyFill="1" applyBorder="1" applyAlignment="1" applyProtection="1">
      <alignment horizontal="center" vertical="center"/>
      <protection locked="0"/>
    </xf>
    <xf numFmtId="0" fontId="21" fillId="2" borderId="85" xfId="0" applyFont="1" applyFill="1" applyBorder="1" applyAlignment="1" applyProtection="1">
      <alignment horizontal="center" vertical="center" wrapText="1"/>
      <protection locked="0"/>
    </xf>
    <xf numFmtId="0" fontId="21" fillId="2" borderId="54" xfId="0" applyFont="1" applyFill="1" applyBorder="1" applyAlignment="1" applyProtection="1">
      <alignment horizontal="center" vertical="center" wrapText="1"/>
      <protection locked="0"/>
    </xf>
    <xf numFmtId="0" fontId="21" fillId="2" borderId="51" xfId="0" applyFont="1" applyFill="1" applyBorder="1" applyAlignment="1" applyProtection="1">
      <alignment horizontal="center" vertical="center" wrapText="1"/>
      <protection locked="0"/>
    </xf>
    <xf numFmtId="0" fontId="14" fillId="11" borderId="57" xfId="0" applyFont="1" applyFill="1" applyBorder="1" applyAlignment="1" applyProtection="1">
      <alignment horizontal="center" vertical="top" wrapText="1"/>
      <protection locked="0"/>
    </xf>
    <xf numFmtId="0" fontId="14" fillId="11" borderId="75" xfId="0" applyFont="1" applyFill="1" applyBorder="1" applyAlignment="1" applyProtection="1">
      <alignment horizontal="center" vertical="top" wrapText="1"/>
      <protection locked="0"/>
    </xf>
    <xf numFmtId="0" fontId="14" fillId="11" borderId="20" xfId="0" applyFont="1" applyFill="1" applyBorder="1" applyAlignment="1" applyProtection="1">
      <alignment horizontal="center" vertical="top" wrapText="1"/>
      <protection locked="0"/>
    </xf>
    <xf numFmtId="0" fontId="14" fillId="11" borderId="56" xfId="0" applyFont="1" applyFill="1" applyBorder="1" applyAlignment="1" applyProtection="1">
      <alignment horizontal="center" vertical="top" wrapText="1"/>
      <protection locked="0"/>
    </xf>
    <xf numFmtId="0" fontId="14" fillId="11" borderId="19" xfId="0" applyFont="1" applyFill="1" applyBorder="1" applyAlignment="1" applyProtection="1">
      <alignment horizontal="center" vertical="top" wrapText="1"/>
      <protection locked="0"/>
    </xf>
    <xf numFmtId="0" fontId="14" fillId="15" borderId="24" xfId="0" applyFont="1" applyFill="1" applyBorder="1" applyAlignment="1" applyProtection="1">
      <alignment horizontal="justify" vertical="center" wrapText="1"/>
      <protection locked="0"/>
    </xf>
    <xf numFmtId="9" fontId="14" fillId="15" borderId="20" xfId="6" applyFont="1" applyFill="1" applyBorder="1" applyAlignment="1" applyProtection="1">
      <alignment horizontal="center" vertical="center" wrapText="1"/>
      <protection locked="0"/>
    </xf>
    <xf numFmtId="9" fontId="14" fillId="15" borderId="56" xfId="6" applyFont="1" applyFill="1" applyBorder="1" applyAlignment="1" applyProtection="1">
      <alignment horizontal="center" vertical="center" wrapText="1"/>
      <protection locked="0"/>
    </xf>
    <xf numFmtId="9" fontId="14" fillId="15" borderId="19" xfId="6" applyFont="1" applyFill="1" applyBorder="1" applyAlignment="1" applyProtection="1">
      <alignment horizontal="center" vertical="center" wrapText="1"/>
      <protection locked="0"/>
    </xf>
    <xf numFmtId="0" fontId="14" fillId="11" borderId="79" xfId="0" applyFont="1" applyFill="1" applyBorder="1" applyAlignment="1" applyProtection="1">
      <alignment horizontal="center" vertical="top" wrapText="1"/>
      <protection locked="0"/>
    </xf>
    <xf numFmtId="0" fontId="14" fillId="11" borderId="34" xfId="0" applyFont="1" applyFill="1" applyBorder="1" applyAlignment="1" applyProtection="1">
      <alignment horizontal="center" vertical="top" wrapText="1"/>
      <protection locked="0"/>
    </xf>
    <xf numFmtId="0" fontId="14" fillId="11" borderId="39" xfId="0" applyFont="1" applyFill="1" applyBorder="1" applyAlignment="1" applyProtection="1">
      <alignment horizontal="center" vertical="top" wrapText="1"/>
      <protection locked="0"/>
    </xf>
    <xf numFmtId="9" fontId="14" fillId="15" borderId="20" xfId="6" applyFont="1" applyFill="1" applyBorder="1" applyAlignment="1" applyProtection="1">
      <alignment horizontal="center" vertical="top" wrapText="1"/>
      <protection locked="0"/>
    </xf>
    <xf numFmtId="9" fontId="14" fillId="15" borderId="56" xfId="6" applyFont="1" applyFill="1" applyBorder="1" applyAlignment="1" applyProtection="1">
      <alignment horizontal="center" vertical="top" wrapText="1"/>
      <protection locked="0"/>
    </xf>
    <xf numFmtId="9" fontId="14" fillId="15" borderId="19" xfId="6" applyFont="1" applyFill="1" applyBorder="1" applyAlignment="1" applyProtection="1">
      <alignment horizontal="center" vertical="top" wrapText="1"/>
      <protection locked="0"/>
    </xf>
    <xf numFmtId="0" fontId="14" fillId="15" borderId="67" xfId="0" applyFont="1" applyFill="1" applyBorder="1" applyAlignment="1" applyProtection="1">
      <alignment horizontal="justify" vertical="center" wrapText="1"/>
      <protection locked="0"/>
    </xf>
    <xf numFmtId="0" fontId="14" fillId="15" borderId="77" xfId="0" applyFont="1" applyFill="1" applyBorder="1" applyAlignment="1" applyProtection="1">
      <alignment horizontal="justify" vertical="center" wrapText="1"/>
      <protection locked="0"/>
    </xf>
    <xf numFmtId="0" fontId="14" fillId="11" borderId="62" xfId="0" applyFont="1" applyFill="1" applyBorder="1" applyAlignment="1" applyProtection="1">
      <alignment horizontal="center" vertical="top" wrapText="1"/>
      <protection locked="0"/>
    </xf>
    <xf numFmtId="0" fontId="21" fillId="12" borderId="1" xfId="0" applyFont="1" applyFill="1" applyBorder="1" applyAlignment="1" applyProtection="1">
      <alignment horizontal="center" vertical="center" wrapText="1"/>
    </xf>
    <xf numFmtId="0" fontId="21" fillId="12" borderId="41" xfId="0" applyFont="1" applyFill="1" applyBorder="1" applyAlignment="1" applyProtection="1">
      <alignment horizontal="center" vertical="center" wrapText="1"/>
    </xf>
    <xf numFmtId="0" fontId="25" fillId="15" borderId="1" xfId="0" applyFont="1" applyFill="1" applyBorder="1" applyAlignment="1" applyProtection="1">
      <alignment horizontal="justify" vertical="top" wrapText="1"/>
      <protection locked="0"/>
    </xf>
    <xf numFmtId="0" fontId="14" fillId="11" borderId="43" xfId="0" applyFont="1" applyFill="1" applyBorder="1" applyAlignment="1" applyProtection="1">
      <alignment horizontal="center" vertical="top" wrapText="1"/>
      <protection locked="0"/>
    </xf>
    <xf numFmtId="0" fontId="16" fillId="2" borderId="82" xfId="0" applyFont="1" applyFill="1" applyBorder="1" applyAlignment="1" applyProtection="1">
      <alignment horizontal="center" vertical="center"/>
      <protection locked="0"/>
    </xf>
    <xf numFmtId="0" fontId="16" fillId="2" borderId="64" xfId="0" applyFont="1" applyFill="1" applyBorder="1" applyAlignment="1" applyProtection="1">
      <alignment horizontal="center" vertical="center"/>
      <protection locked="0"/>
    </xf>
    <xf numFmtId="0" fontId="16" fillId="2" borderId="6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0" fontId="16" fillId="2" borderId="58"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4" fillId="15" borderId="1" xfId="0" applyFont="1" applyFill="1" applyBorder="1" applyAlignment="1" applyProtection="1">
      <alignment horizontal="justify" vertical="center" wrapText="1"/>
      <protection locked="0"/>
    </xf>
    <xf numFmtId="0" fontId="21" fillId="15" borderId="20" xfId="0" applyFont="1" applyFill="1" applyBorder="1" applyAlignment="1" applyProtection="1">
      <alignment horizontal="center" vertical="center" wrapText="1"/>
      <protection locked="0"/>
    </xf>
    <xf numFmtId="0" fontId="21" fillId="15" borderId="56" xfId="0" applyFont="1" applyFill="1" applyBorder="1" applyAlignment="1" applyProtection="1">
      <alignment horizontal="center" vertical="center" wrapText="1"/>
      <protection locked="0"/>
    </xf>
    <xf numFmtId="0" fontId="21" fillId="15" borderId="19"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justify" vertical="center"/>
      <protection locked="0"/>
    </xf>
    <xf numFmtId="0" fontId="14" fillId="0" borderId="41" xfId="0" applyFont="1" applyFill="1" applyBorder="1" applyAlignment="1" applyProtection="1">
      <alignment horizontal="justify" vertical="center"/>
      <protection locked="0"/>
    </xf>
    <xf numFmtId="0" fontId="14" fillId="12" borderId="13" xfId="0" applyFont="1" applyFill="1" applyBorder="1" applyAlignment="1" applyProtection="1">
      <alignment horizontal="center" vertical="center"/>
      <protection locked="0"/>
    </xf>
    <xf numFmtId="0" fontId="14" fillId="12" borderId="68" xfId="0" applyFont="1" applyFill="1" applyBorder="1" applyAlignment="1" applyProtection="1">
      <alignment horizontal="center" vertical="center"/>
      <protection locked="0"/>
    </xf>
    <xf numFmtId="0" fontId="14" fillId="12" borderId="12" xfId="0" applyFont="1" applyFill="1" applyBorder="1" applyAlignment="1" applyProtection="1">
      <alignment horizontal="center" vertical="center"/>
      <protection locked="0"/>
    </xf>
    <xf numFmtId="0" fontId="21" fillId="15" borderId="62" xfId="0" applyFont="1" applyFill="1" applyBorder="1" applyAlignment="1" applyProtection="1">
      <alignment horizontal="center" vertical="center" wrapText="1"/>
      <protection locked="0"/>
    </xf>
    <xf numFmtId="0" fontId="0" fillId="0" borderId="56" xfId="0" applyBorder="1"/>
    <xf numFmtId="0" fontId="0" fillId="0" borderId="19" xfId="0" applyBorder="1"/>
    <xf numFmtId="168" fontId="5" fillId="12" borderId="20" xfId="0" applyNumberFormat="1" applyFont="1" applyFill="1" applyBorder="1" applyAlignment="1" applyProtection="1">
      <alignment horizontal="center" vertical="center"/>
    </xf>
    <xf numFmtId="168" fontId="5" fillId="12" borderId="56" xfId="0" applyNumberFormat="1" applyFont="1" applyFill="1" applyBorder="1" applyAlignment="1" applyProtection="1">
      <alignment horizontal="center" vertical="center"/>
    </xf>
    <xf numFmtId="168" fontId="5" fillId="12" borderId="19" xfId="0" applyNumberFormat="1" applyFont="1" applyFill="1" applyBorder="1" applyAlignment="1" applyProtection="1">
      <alignment horizontal="center" vertical="center"/>
    </xf>
    <xf numFmtId="169" fontId="5" fillId="2" borderId="36" xfId="0" applyNumberFormat="1" applyFont="1" applyFill="1" applyBorder="1" applyAlignment="1" applyProtection="1">
      <alignment horizontal="center" vertical="center"/>
    </xf>
    <xf numFmtId="169" fontId="5" fillId="2" borderId="72" xfId="0" applyNumberFormat="1" applyFont="1" applyFill="1" applyBorder="1" applyAlignment="1" applyProtection="1">
      <alignment horizontal="center" vertical="center"/>
    </xf>
    <xf numFmtId="169" fontId="5" fillId="2" borderId="40" xfId="0" applyNumberFormat="1" applyFont="1" applyFill="1" applyBorder="1" applyAlignment="1" applyProtection="1">
      <alignment horizontal="center" vertical="center"/>
    </xf>
    <xf numFmtId="169" fontId="5" fillId="2" borderId="1" xfId="0" applyNumberFormat="1" applyFont="1" applyFill="1" applyBorder="1" applyAlignment="1" applyProtection="1">
      <alignment horizontal="center" vertical="center"/>
    </xf>
    <xf numFmtId="169" fontId="5" fillId="2" borderId="38" xfId="0" applyNumberFormat="1" applyFont="1" applyFill="1" applyBorder="1" applyAlignment="1" applyProtection="1">
      <alignment horizontal="center" vertical="center"/>
    </xf>
    <xf numFmtId="169" fontId="5" fillId="2" borderId="68" xfId="0" applyNumberFormat="1" applyFont="1" applyFill="1" applyBorder="1" applyAlignment="1" applyProtection="1">
      <alignment horizontal="center" vertical="center"/>
    </xf>
    <xf numFmtId="0" fontId="5" fillId="0" borderId="36" xfId="0" quotePrefix="1" applyFont="1" applyFill="1" applyBorder="1" applyAlignment="1" applyProtection="1">
      <alignment horizontal="center" vertical="top" wrapText="1"/>
    </xf>
    <xf numFmtId="0" fontId="5" fillId="0" borderId="72" xfId="0" applyFont="1" applyFill="1" applyBorder="1" applyAlignment="1" applyProtection="1">
      <alignment horizontal="center" vertical="top" wrapText="1"/>
    </xf>
    <xf numFmtId="0" fontId="5" fillId="0" borderId="35" xfId="0" applyFont="1" applyFill="1" applyBorder="1" applyAlignment="1" applyProtection="1">
      <alignment horizontal="center" vertical="top" wrapText="1"/>
    </xf>
    <xf numFmtId="0" fontId="25" fillId="2" borderId="64" xfId="0" applyFont="1" applyFill="1" applyBorder="1" applyAlignment="1" applyProtection="1">
      <alignment horizontal="center" vertical="center" wrapText="1"/>
      <protection locked="0"/>
    </xf>
    <xf numFmtId="0" fontId="25" fillId="2" borderId="65"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0" fillId="2" borderId="64" xfId="0" applyFont="1" applyFill="1" applyBorder="1" applyAlignment="1" applyProtection="1">
      <alignment horizontal="center" vertical="center" wrapText="1"/>
    </xf>
    <xf numFmtId="0" fontId="0" fillId="2" borderId="64"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82" xfId="0" applyFill="1" applyBorder="1" applyAlignment="1" applyProtection="1">
      <alignment horizontal="center" vertical="center" wrapText="1"/>
    </xf>
    <xf numFmtId="0" fontId="0" fillId="2" borderId="7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68"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169" fontId="5" fillId="0" borderId="11" xfId="0" applyNumberFormat="1" applyFont="1" applyFill="1" applyBorder="1" applyAlignment="1" applyProtection="1">
      <alignment horizontal="left" vertical="center" wrapText="1"/>
    </xf>
    <xf numFmtId="169" fontId="5" fillId="0" borderId="0" xfId="0" applyNumberFormat="1" applyFont="1" applyFill="1" applyBorder="1" applyAlignment="1" applyProtection="1">
      <alignment horizontal="left" vertical="center" wrapText="1"/>
    </xf>
    <xf numFmtId="169" fontId="5" fillId="0" borderId="15"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protection locked="0"/>
    </xf>
    <xf numFmtId="168" fontId="5" fillId="15" borderId="1" xfId="0" applyNumberFormat="1" applyFont="1" applyFill="1" applyBorder="1" applyAlignment="1" applyProtection="1">
      <alignment horizontal="right" vertical="top" wrapText="1"/>
      <protection locked="0"/>
    </xf>
    <xf numFmtId="0" fontId="16" fillId="2" borderId="1" xfId="0" applyFont="1" applyFill="1" applyBorder="1" applyAlignment="1" applyProtection="1">
      <alignment horizontal="center" vertical="center"/>
    </xf>
    <xf numFmtId="0" fontId="62" fillId="0" borderId="64" xfId="0" applyFont="1" applyFill="1" applyBorder="1" applyAlignment="1" applyProtection="1">
      <alignment horizontal="center" vertical="center" wrapText="1"/>
      <protection locked="0"/>
    </xf>
    <xf numFmtId="0" fontId="16" fillId="2" borderId="72" xfId="0" applyFont="1" applyFill="1" applyBorder="1" applyAlignment="1" applyProtection="1">
      <alignment horizontal="center"/>
    </xf>
    <xf numFmtId="0" fontId="16" fillId="2" borderId="35" xfId="0" applyFont="1" applyFill="1" applyBorder="1" applyAlignment="1" applyProtection="1">
      <alignment horizontal="center"/>
    </xf>
    <xf numFmtId="0" fontId="22" fillId="2" borderId="72" xfId="0" applyFont="1" applyFill="1" applyBorder="1" applyAlignment="1" applyProtection="1">
      <alignment horizontal="center" vertical="top" wrapText="1"/>
      <protection locked="0"/>
    </xf>
    <xf numFmtId="168" fontId="5" fillId="12" borderId="40" xfId="0" applyNumberFormat="1" applyFont="1" applyFill="1" applyBorder="1" applyAlignment="1" applyProtection="1">
      <alignment horizontal="right" vertical="top" wrapText="1"/>
    </xf>
    <xf numFmtId="168" fontId="5" fillId="12" borderId="1" xfId="0" applyNumberFormat="1" applyFont="1" applyFill="1" applyBorder="1" applyAlignment="1" applyProtection="1">
      <alignment horizontal="right" vertical="top" wrapText="1"/>
    </xf>
    <xf numFmtId="0" fontId="5" fillId="0" borderId="3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0" fillId="0" borderId="52" xfId="0" applyBorder="1" applyAlignment="1" applyProtection="1">
      <alignment horizontal="left" vertical="top" wrapText="1"/>
    </xf>
    <xf numFmtId="0" fontId="0" fillId="0" borderId="43" xfId="0" applyBorder="1" applyAlignment="1" applyProtection="1">
      <alignment horizontal="left" vertical="top" wrapText="1"/>
    </xf>
    <xf numFmtId="0" fontId="5" fillId="0" borderId="62"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168" fontId="5" fillId="15" borderId="41" xfId="0" applyNumberFormat="1" applyFont="1" applyFill="1" applyBorder="1" applyAlignment="1" applyProtection="1">
      <alignment horizontal="right" vertical="top" wrapText="1"/>
      <protection locked="0"/>
    </xf>
    <xf numFmtId="166" fontId="5" fillId="12" borderId="27" xfId="0" applyNumberFormat="1" applyFont="1" applyFill="1" applyBorder="1" applyAlignment="1" applyProtection="1">
      <alignment horizontal="center" vertical="center"/>
    </xf>
    <xf numFmtId="166" fontId="5" fillId="12" borderId="64" xfId="0" applyNumberFormat="1" applyFont="1" applyFill="1" applyBorder="1" applyAlignment="1" applyProtection="1">
      <alignment horizontal="center" vertical="center"/>
    </xf>
    <xf numFmtId="166" fontId="5" fillId="12" borderId="65" xfId="0" applyNumberFormat="1" applyFont="1" applyFill="1" applyBorder="1" applyAlignment="1" applyProtection="1">
      <alignment horizontal="center" vertical="center"/>
    </xf>
    <xf numFmtId="166" fontId="5" fillId="12" borderId="11" xfId="0" applyNumberFormat="1" applyFont="1" applyFill="1" applyBorder="1" applyAlignment="1" applyProtection="1">
      <alignment horizontal="center" vertical="center"/>
    </xf>
    <xf numFmtId="166" fontId="5" fillId="12" borderId="0" xfId="0" applyNumberFormat="1" applyFont="1" applyFill="1" applyBorder="1" applyAlignment="1" applyProtection="1">
      <alignment horizontal="center" vertical="center"/>
    </xf>
    <xf numFmtId="166" fontId="5" fillId="12" borderId="10" xfId="0" applyNumberFormat="1" applyFont="1" applyFill="1" applyBorder="1" applyAlignment="1" applyProtection="1">
      <alignment horizontal="center" vertical="center"/>
    </xf>
    <xf numFmtId="166" fontId="5" fillId="12" borderId="30" xfId="0" applyNumberFormat="1" applyFont="1" applyFill="1" applyBorder="1" applyAlignment="1" applyProtection="1">
      <alignment horizontal="center" vertical="center"/>
    </xf>
    <xf numFmtId="166" fontId="5" fillId="12" borderId="58" xfId="0" applyNumberFormat="1" applyFont="1" applyFill="1" applyBorder="1" applyAlignment="1" applyProtection="1">
      <alignment horizontal="center" vertical="center"/>
    </xf>
    <xf numFmtId="166" fontId="5" fillId="12" borderId="21" xfId="0" applyNumberFormat="1" applyFont="1" applyFill="1" applyBorder="1" applyAlignment="1" applyProtection="1">
      <alignment horizontal="center" vertical="center"/>
    </xf>
    <xf numFmtId="168" fontId="5" fillId="12" borderId="41" xfId="0" applyNumberFormat="1" applyFont="1" applyFill="1" applyBorder="1" applyAlignment="1" applyProtection="1">
      <alignment horizontal="right" vertical="top" wrapText="1"/>
    </xf>
    <xf numFmtId="168" fontId="5" fillId="11" borderId="20" xfId="0" applyNumberFormat="1" applyFont="1" applyFill="1" applyBorder="1" applyAlignment="1" applyProtection="1">
      <alignment horizontal="right" vertical="top" wrapText="1"/>
    </xf>
    <xf numFmtId="168" fontId="5" fillId="11" borderId="56" xfId="0" applyNumberFormat="1" applyFont="1" applyFill="1" applyBorder="1" applyAlignment="1" applyProtection="1">
      <alignment horizontal="right" vertical="top" wrapText="1"/>
    </xf>
    <xf numFmtId="168" fontId="5" fillId="11" borderId="19" xfId="0" applyNumberFormat="1" applyFont="1" applyFill="1" applyBorder="1" applyAlignment="1" applyProtection="1">
      <alignment horizontal="right" vertical="top" wrapText="1"/>
    </xf>
    <xf numFmtId="166" fontId="5" fillId="12" borderId="20" xfId="0" applyNumberFormat="1" applyFont="1" applyFill="1" applyBorder="1" applyAlignment="1" applyProtection="1">
      <alignment horizontal="center" vertical="center"/>
    </xf>
    <xf numFmtId="166" fontId="5" fillId="12" borderId="56" xfId="0" applyNumberFormat="1" applyFont="1" applyFill="1" applyBorder="1" applyAlignment="1" applyProtection="1">
      <alignment horizontal="center" vertical="center"/>
    </xf>
    <xf numFmtId="166" fontId="5" fillId="12" borderId="24" xfId="0" applyNumberFormat="1" applyFont="1" applyFill="1" applyBorder="1" applyAlignment="1" applyProtection="1">
      <alignment horizontal="center" vertical="center"/>
    </xf>
    <xf numFmtId="1" fontId="5" fillId="12" borderId="20" xfId="0" applyNumberFormat="1" applyFont="1" applyFill="1" applyBorder="1" applyAlignment="1" applyProtection="1">
      <alignment horizontal="center" vertical="center"/>
    </xf>
    <xf numFmtId="1" fontId="5" fillId="12" borderId="56" xfId="0" applyNumberFormat="1" applyFont="1" applyFill="1" applyBorder="1" applyAlignment="1" applyProtection="1">
      <alignment horizontal="center" vertical="center"/>
    </xf>
    <xf numFmtId="1" fontId="5" fillId="12" borderId="19" xfId="0" applyNumberFormat="1" applyFont="1" applyFill="1" applyBorder="1" applyAlignment="1" applyProtection="1">
      <alignment horizontal="center" vertical="center"/>
    </xf>
    <xf numFmtId="0" fontId="0" fillId="15" borderId="1" xfId="0" applyFill="1" applyBorder="1" applyAlignment="1" applyProtection="1">
      <alignment vertical="center"/>
      <protection locked="0"/>
    </xf>
    <xf numFmtId="0" fontId="0" fillId="15" borderId="1" xfId="0" applyFill="1" applyBorder="1" applyAlignment="1" applyProtection="1">
      <protection locked="0"/>
    </xf>
    <xf numFmtId="0" fontId="0" fillId="15" borderId="20" xfId="0" applyFill="1" applyBorder="1" applyAlignment="1" applyProtection="1">
      <protection locked="0"/>
    </xf>
    <xf numFmtId="3" fontId="20" fillId="12" borderId="1" xfId="0" applyNumberFormat="1" applyFont="1" applyFill="1" applyBorder="1" applyAlignment="1" applyProtection="1">
      <alignment horizontal="left" vertical="top" wrapText="1"/>
    </xf>
    <xf numFmtId="3" fontId="20" fillId="12" borderId="20" xfId="0" applyNumberFormat="1" applyFont="1" applyFill="1" applyBorder="1" applyAlignment="1" applyProtection="1">
      <alignment horizontal="left" vertical="top" wrapText="1"/>
    </xf>
    <xf numFmtId="169" fontId="5" fillId="12" borderId="20" xfId="0" applyNumberFormat="1" applyFont="1" applyFill="1" applyBorder="1" applyAlignment="1" applyProtection="1">
      <alignment horizontal="center" vertical="center"/>
    </xf>
    <xf numFmtId="169" fontId="5" fillId="12" borderId="56" xfId="0" applyNumberFormat="1" applyFont="1" applyFill="1" applyBorder="1" applyAlignment="1" applyProtection="1">
      <alignment horizontal="center" vertical="center"/>
    </xf>
    <xf numFmtId="169" fontId="5" fillId="12" borderId="24" xfId="0" applyNumberFormat="1" applyFont="1" applyFill="1" applyBorder="1" applyAlignment="1" applyProtection="1">
      <alignment horizontal="center" vertical="center"/>
    </xf>
    <xf numFmtId="169" fontId="16" fillId="11" borderId="43" xfId="0" applyNumberFormat="1" applyFont="1" applyFill="1" applyBorder="1" applyAlignment="1" applyProtection="1">
      <alignment horizontal="center" vertical="center"/>
    </xf>
    <xf numFmtId="169" fontId="16" fillId="11" borderId="57" xfId="0" applyNumberFormat="1" applyFont="1" applyFill="1" applyBorder="1" applyAlignment="1" applyProtection="1">
      <alignment horizontal="center" vertical="center"/>
    </xf>
    <xf numFmtId="169" fontId="16" fillId="11" borderId="26" xfId="0" applyNumberFormat="1" applyFont="1" applyFill="1" applyBorder="1" applyAlignment="1" applyProtection="1">
      <alignment horizontal="center" vertical="center"/>
    </xf>
    <xf numFmtId="3" fontId="16" fillId="11" borderId="52" xfId="0" applyNumberFormat="1" applyFont="1" applyFill="1" applyBorder="1" applyAlignment="1" applyProtection="1">
      <alignment horizontal="center" vertical="center"/>
    </xf>
    <xf numFmtId="166" fontId="16" fillId="11" borderId="52" xfId="0" applyNumberFormat="1" applyFont="1" applyFill="1" applyBorder="1" applyAlignment="1" applyProtection="1">
      <alignment horizontal="center" vertical="center"/>
    </xf>
    <xf numFmtId="3" fontId="5" fillId="12" borderId="1" xfId="0" applyNumberFormat="1" applyFont="1" applyFill="1" applyBorder="1" applyAlignment="1" applyProtection="1">
      <alignment horizontal="center" vertical="center"/>
    </xf>
    <xf numFmtId="9" fontId="16" fillId="11" borderId="76" xfId="0" applyNumberFormat="1" applyFont="1" applyFill="1" applyBorder="1" applyAlignment="1" applyProtection="1">
      <alignment horizontal="center" vertical="center"/>
    </xf>
    <xf numFmtId="9" fontId="16" fillId="11" borderId="57" xfId="0" applyNumberFormat="1" applyFont="1" applyFill="1" applyBorder="1" applyAlignment="1" applyProtection="1">
      <alignment horizontal="center" vertical="center"/>
    </xf>
    <xf numFmtId="0" fontId="16" fillId="11" borderId="43" xfId="0" applyFont="1" applyFill="1" applyBorder="1" applyAlignment="1" applyProtection="1">
      <alignment horizontal="center" vertical="center"/>
    </xf>
    <xf numFmtId="0" fontId="16" fillId="11" borderId="57" xfId="0" applyFont="1" applyFill="1" applyBorder="1" applyAlignment="1" applyProtection="1">
      <alignment horizontal="center" vertical="center"/>
    </xf>
    <xf numFmtId="0" fontId="16" fillId="11" borderId="26" xfId="0" applyFont="1" applyFill="1" applyBorder="1" applyAlignment="1" applyProtection="1">
      <alignment horizontal="center" vertical="center"/>
    </xf>
    <xf numFmtId="0" fontId="16" fillId="11" borderId="75" xfId="0" applyFont="1" applyFill="1" applyBorder="1" applyAlignment="1" applyProtection="1">
      <alignment horizontal="center" vertical="center"/>
    </xf>
    <xf numFmtId="0" fontId="22" fillId="11" borderId="80" xfId="0" applyFont="1" applyFill="1" applyBorder="1" applyAlignment="1" applyProtection="1">
      <alignment horizontal="center" vertical="center"/>
      <protection locked="0"/>
    </xf>
    <xf numFmtId="0" fontId="0" fillId="11" borderId="79" xfId="0" applyFill="1" applyBorder="1" applyAlignment="1" applyProtection="1">
      <alignment horizontal="center"/>
      <protection locked="0"/>
    </xf>
    <xf numFmtId="0" fontId="0" fillId="11" borderId="23" xfId="0" applyFill="1" applyBorder="1" applyAlignment="1" applyProtection="1">
      <alignment horizontal="center"/>
      <protection locked="0"/>
    </xf>
    <xf numFmtId="166" fontId="1" fillId="12" borderId="20" xfId="6" applyNumberFormat="1" applyFont="1" applyFill="1" applyBorder="1" applyAlignment="1" applyProtection="1">
      <alignment horizontal="center" vertical="center"/>
    </xf>
    <xf numFmtId="166" fontId="1" fillId="12" borderId="19" xfId="6" applyNumberFormat="1" applyFont="1" applyFill="1" applyBorder="1" applyAlignment="1" applyProtection="1">
      <alignment horizontal="center" vertical="center"/>
    </xf>
    <xf numFmtId="166" fontId="5" fillId="12" borderId="1" xfId="0" applyNumberFormat="1" applyFont="1" applyFill="1" applyBorder="1" applyAlignment="1" applyProtection="1">
      <alignment horizontal="center" vertical="center"/>
    </xf>
    <xf numFmtId="0" fontId="5" fillId="12" borderId="20" xfId="0" applyFont="1" applyFill="1" applyBorder="1" applyAlignment="1" applyProtection="1">
      <alignment horizontal="center" vertical="center"/>
    </xf>
    <xf numFmtId="0" fontId="5" fillId="12" borderId="56" xfId="0" applyFont="1" applyFill="1" applyBorder="1" applyAlignment="1" applyProtection="1">
      <alignment horizontal="center" vertical="center"/>
    </xf>
    <xf numFmtId="0" fontId="5" fillId="12" borderId="24" xfId="0" applyFont="1" applyFill="1" applyBorder="1" applyAlignment="1" applyProtection="1">
      <alignment horizontal="center" vertical="center"/>
    </xf>
    <xf numFmtId="9" fontId="1" fillId="12" borderId="62" xfId="6" applyFont="1" applyFill="1" applyBorder="1" applyAlignment="1" applyProtection="1">
      <alignment horizontal="center" vertical="center"/>
    </xf>
    <xf numFmtId="9" fontId="1" fillId="12" borderId="56" xfId="6" applyFont="1" applyFill="1" applyBorder="1" applyAlignment="1" applyProtection="1">
      <alignment horizontal="center" vertical="center"/>
    </xf>
    <xf numFmtId="9" fontId="1" fillId="12" borderId="19" xfId="6" applyFont="1" applyFill="1" applyBorder="1" applyAlignment="1" applyProtection="1">
      <alignment horizontal="center" vertical="center"/>
    </xf>
    <xf numFmtId="0" fontId="1" fillId="12" borderId="62" xfId="0" applyFont="1" applyFill="1" applyBorder="1" applyAlignment="1" applyProtection="1">
      <alignment horizontal="center" vertical="center"/>
    </xf>
    <xf numFmtId="0" fontId="1" fillId="12" borderId="56" xfId="0" applyFont="1" applyFill="1" applyBorder="1" applyAlignment="1" applyProtection="1">
      <alignment horizontal="center" vertical="center"/>
    </xf>
    <xf numFmtId="0" fontId="1" fillId="12" borderId="19" xfId="0" applyFont="1" applyFill="1" applyBorder="1" applyAlignment="1" applyProtection="1">
      <alignment horizontal="center" vertical="center"/>
    </xf>
    <xf numFmtId="169" fontId="1" fillId="12" borderId="20" xfId="0" applyNumberFormat="1" applyFont="1" applyFill="1" applyBorder="1" applyAlignment="1" applyProtection="1">
      <alignment horizontal="center" vertical="center"/>
    </xf>
    <xf numFmtId="169" fontId="1" fillId="12" borderId="56" xfId="0" applyNumberFormat="1" applyFont="1" applyFill="1" applyBorder="1" applyAlignment="1" applyProtection="1">
      <alignment horizontal="center" vertical="center"/>
    </xf>
    <xf numFmtId="169" fontId="1" fillId="12" borderId="19" xfId="0" applyNumberFormat="1" applyFont="1" applyFill="1" applyBorder="1" applyAlignment="1" applyProtection="1">
      <alignment horizontal="center" vertical="center"/>
    </xf>
    <xf numFmtId="0" fontId="12" fillId="2" borderId="11"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3" fontId="16" fillId="12" borderId="72" xfId="0" applyNumberFormat="1" applyFont="1" applyFill="1" applyBorder="1" applyAlignment="1" applyProtection="1">
      <alignment horizontal="center" vertical="center"/>
      <protection locked="0"/>
    </xf>
    <xf numFmtId="0" fontId="16" fillId="12" borderId="52" xfId="0" applyFont="1" applyFill="1" applyBorder="1" applyAlignment="1" applyProtection="1">
      <alignment horizontal="center" vertical="center"/>
      <protection locked="0"/>
    </xf>
    <xf numFmtId="169" fontId="5" fillId="15" borderId="22" xfId="0" applyNumberFormat="1" applyFont="1" applyFill="1" applyBorder="1" applyAlignment="1" applyProtection="1">
      <alignment horizontal="right" vertical="center"/>
      <protection locked="0"/>
    </xf>
    <xf numFmtId="169" fontId="5" fillId="15" borderId="20" xfId="0" applyNumberFormat="1" applyFont="1" applyFill="1" applyBorder="1" applyAlignment="1" applyProtection="1">
      <alignment horizontal="right" vertical="center"/>
      <protection locked="0"/>
    </xf>
    <xf numFmtId="169" fontId="5" fillId="15" borderId="56" xfId="0" applyNumberFormat="1" applyFont="1" applyFill="1" applyBorder="1" applyAlignment="1" applyProtection="1">
      <alignment horizontal="right" vertical="center"/>
      <protection locked="0"/>
    </xf>
    <xf numFmtId="169" fontId="5" fillId="15" borderId="19" xfId="0" applyNumberFormat="1" applyFont="1" applyFill="1" applyBorder="1" applyAlignment="1" applyProtection="1">
      <alignment horizontal="right" vertical="center"/>
      <protection locked="0"/>
    </xf>
    <xf numFmtId="0" fontId="5" fillId="12" borderId="40" xfId="0" applyFont="1" applyFill="1" applyBorder="1" applyAlignment="1" applyProtection="1">
      <alignment horizontal="center" vertical="center"/>
    </xf>
    <xf numFmtId="0" fontId="5" fillId="12" borderId="1" xfId="0" applyFont="1" applyFill="1" applyBorder="1" applyAlignment="1" applyProtection="1">
      <alignment horizontal="center" vertical="center"/>
    </xf>
    <xf numFmtId="169" fontId="5" fillId="15" borderId="37" xfId="0" applyNumberFormat="1" applyFont="1" applyFill="1" applyBorder="1" applyAlignment="1" applyProtection="1">
      <alignment horizontal="right"/>
      <protection locked="0"/>
    </xf>
    <xf numFmtId="169" fontId="5" fillId="15" borderId="22" xfId="0" applyNumberFormat="1" applyFont="1" applyFill="1" applyBorder="1" applyAlignment="1" applyProtection="1">
      <alignment horizontal="right"/>
      <protection locked="0"/>
    </xf>
    <xf numFmtId="0" fontId="0" fillId="15" borderId="22" xfId="0" applyFill="1" applyBorder="1" applyAlignment="1" applyProtection="1">
      <alignment horizontal="right"/>
      <protection locked="0"/>
    </xf>
    <xf numFmtId="0" fontId="14" fillId="15" borderId="16" xfId="0" applyFont="1" applyFill="1" applyBorder="1" applyAlignment="1" applyProtection="1">
      <alignment horizontal="center" vertical="center"/>
      <protection locked="0"/>
    </xf>
    <xf numFmtId="0" fontId="14" fillId="15" borderId="17" xfId="0" applyFont="1" applyFill="1" applyBorder="1" applyAlignment="1" applyProtection="1">
      <alignment horizontal="center" vertical="center"/>
      <protection locked="0"/>
    </xf>
    <xf numFmtId="0" fontId="14" fillId="15" borderId="18"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top" wrapText="1"/>
      <protection locked="0"/>
    </xf>
    <xf numFmtId="0" fontId="5" fillId="0" borderId="62"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16" fillId="0" borderId="20"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5" fillId="2" borderId="40"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62" xfId="0" applyFont="1" applyFill="1" applyBorder="1" applyAlignment="1" applyProtection="1">
      <alignment horizontal="left" vertical="top" wrapText="1"/>
      <protection locked="0"/>
    </xf>
    <xf numFmtId="0" fontId="5" fillId="2" borderId="56"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14" fillId="2" borderId="34" xfId="0" applyFont="1" applyFill="1" applyBorder="1" applyAlignment="1" applyProtection="1">
      <alignment horizontal="center" vertical="center"/>
      <protection locked="0"/>
    </xf>
    <xf numFmtId="0" fontId="14" fillId="2" borderId="72" xfId="0" applyFont="1" applyFill="1" applyBorder="1" applyAlignment="1" applyProtection="1">
      <alignment horizontal="center" vertical="center"/>
      <protection locked="0"/>
    </xf>
    <xf numFmtId="0" fontId="60" fillId="0" borderId="20" xfId="0" applyFont="1" applyFill="1" applyBorder="1" applyAlignment="1" applyProtection="1">
      <alignment horizontal="left" vertical="center" readingOrder="1"/>
      <protection locked="0"/>
    </xf>
    <xf numFmtId="0" fontId="60" fillId="0" borderId="56" xfId="0" applyFont="1" applyFill="1" applyBorder="1" applyAlignment="1" applyProtection="1">
      <alignment horizontal="left" vertical="center" readingOrder="1"/>
      <protection locked="0"/>
    </xf>
    <xf numFmtId="0" fontId="60" fillId="0" borderId="19" xfId="0" applyFont="1" applyFill="1" applyBorder="1" applyAlignment="1" applyProtection="1">
      <alignment horizontal="left" vertical="center" readingOrder="1"/>
      <protection locked="0"/>
    </xf>
    <xf numFmtId="0" fontId="21" fillId="2" borderId="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wrapText="1"/>
      <protection locked="0"/>
    </xf>
    <xf numFmtId="0" fontId="1" fillId="2" borderId="56"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168" fontId="5" fillId="12" borderId="20" xfId="0" applyNumberFormat="1" applyFont="1" applyFill="1" applyBorder="1" applyAlignment="1" applyProtection="1">
      <alignment horizontal="center"/>
    </xf>
    <xf numFmtId="168" fontId="5" fillId="12" borderId="56" xfId="0" applyNumberFormat="1" applyFont="1" applyFill="1" applyBorder="1" applyAlignment="1" applyProtection="1">
      <alignment horizontal="center"/>
    </xf>
    <xf numFmtId="168" fontId="5" fillId="12" borderId="24" xfId="0" applyNumberFormat="1" applyFont="1" applyFill="1" applyBorder="1" applyAlignment="1" applyProtection="1">
      <alignment horizontal="center"/>
    </xf>
    <xf numFmtId="0" fontId="16" fillId="0" borderId="36"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1" fillId="15" borderId="1" xfId="0" applyFont="1" applyFill="1" applyBorder="1" applyAlignment="1" applyProtection="1">
      <alignment horizontal="center" vertical="center" wrapText="1"/>
      <protection locked="0"/>
    </xf>
    <xf numFmtId="0" fontId="41" fillId="2" borderId="20" xfId="0" applyFont="1" applyFill="1" applyBorder="1" applyAlignment="1" applyProtection="1">
      <alignment horizontal="center" vertical="center" wrapText="1"/>
      <protection locked="0"/>
    </xf>
    <xf numFmtId="0" fontId="41" fillId="2" borderId="56"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168" fontId="5" fillId="15" borderId="20" xfId="0" applyNumberFormat="1" applyFont="1" applyFill="1" applyBorder="1" applyAlignment="1" applyProtection="1">
      <alignment horizontal="center"/>
      <protection locked="0"/>
    </xf>
    <xf numFmtId="168" fontId="5" fillId="15" borderId="56" xfId="0" applyNumberFormat="1" applyFont="1" applyFill="1" applyBorder="1" applyAlignment="1" applyProtection="1">
      <alignment horizontal="center"/>
      <protection locked="0"/>
    </xf>
    <xf numFmtId="168" fontId="5" fillId="15" borderId="19" xfId="0" applyNumberFormat="1" applyFont="1" applyFill="1" applyBorder="1" applyAlignment="1" applyProtection="1">
      <alignment horizontal="center"/>
      <protection locked="0"/>
    </xf>
    <xf numFmtId="0" fontId="8" fillId="13" borderId="11" xfId="0" applyFont="1" applyFill="1" applyBorder="1" applyAlignment="1" applyProtection="1">
      <alignment horizontal="center" vertical="top"/>
      <protection locked="0"/>
    </xf>
    <xf numFmtId="0" fontId="8" fillId="13" borderId="0" xfId="0" applyFont="1" applyFill="1" applyBorder="1" applyAlignment="1" applyProtection="1">
      <alignment horizontal="center" vertical="top"/>
      <protection locked="0"/>
    </xf>
    <xf numFmtId="0" fontId="8" fillId="13" borderId="10" xfId="0" applyFont="1" applyFill="1" applyBorder="1" applyAlignment="1" applyProtection="1">
      <alignment horizontal="center" vertical="top"/>
      <protection locked="0"/>
    </xf>
    <xf numFmtId="0" fontId="11" fillId="14" borderId="0" xfId="0" quotePrefix="1" applyFont="1" applyFill="1" applyBorder="1" applyAlignment="1" applyProtection="1">
      <alignment horizontal="center" vertical="top" wrapText="1"/>
      <protection locked="0"/>
    </xf>
    <xf numFmtId="0" fontId="11" fillId="14" borderId="0"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14" fillId="15" borderId="20" xfId="0" applyFont="1" applyFill="1" applyBorder="1" applyAlignment="1" applyProtection="1">
      <alignment horizontal="center" vertical="top"/>
      <protection locked="0"/>
    </xf>
    <xf numFmtId="0" fontId="14" fillId="15" borderId="56" xfId="0" applyFont="1" applyFill="1" applyBorder="1" applyAlignment="1" applyProtection="1">
      <alignment horizontal="center" vertical="top"/>
      <protection locked="0"/>
    </xf>
    <xf numFmtId="0" fontId="14" fillId="15" borderId="17" xfId="0" applyFont="1" applyFill="1" applyBorder="1" applyAlignment="1" applyProtection="1">
      <alignment horizontal="center" vertical="top"/>
      <protection locked="0"/>
    </xf>
    <xf numFmtId="0" fontId="14" fillId="15" borderId="18" xfId="0" applyFont="1" applyFill="1" applyBorder="1" applyAlignment="1" applyProtection="1">
      <alignment horizontal="center" vertical="top"/>
      <protection locked="0"/>
    </xf>
    <xf numFmtId="0" fontId="5" fillId="0" borderId="40"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20" xfId="0"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15" borderId="20" xfId="0" applyFont="1" applyFill="1" applyBorder="1" applyAlignment="1" applyProtection="1">
      <alignment horizontal="left" vertical="center"/>
      <protection locked="0"/>
    </xf>
    <xf numFmtId="0" fontId="5" fillId="15" borderId="56" xfId="0" applyFont="1" applyFill="1" applyBorder="1" applyAlignment="1" applyProtection="1">
      <alignment horizontal="left" vertical="center"/>
      <protection locked="0"/>
    </xf>
    <xf numFmtId="0" fontId="5" fillId="15" borderId="19" xfId="0" applyFont="1" applyFill="1" applyBorder="1" applyAlignment="1" applyProtection="1">
      <alignment horizontal="left" vertical="center"/>
      <protection locked="0"/>
    </xf>
    <xf numFmtId="0" fontId="14" fillId="15" borderId="20" xfId="0" applyFont="1" applyFill="1" applyBorder="1" applyAlignment="1" applyProtection="1">
      <alignment horizontal="left" vertical="center"/>
      <protection locked="0"/>
    </xf>
    <xf numFmtId="0" fontId="14" fillId="15" borderId="56" xfId="0" applyFont="1" applyFill="1" applyBorder="1" applyAlignment="1" applyProtection="1">
      <alignment horizontal="left" vertical="center"/>
      <protection locked="0"/>
    </xf>
    <xf numFmtId="0" fontId="14" fillId="15" borderId="19" xfId="0" applyFont="1" applyFill="1" applyBorder="1" applyAlignment="1" applyProtection="1">
      <alignment horizontal="left" vertical="center"/>
      <protection locked="0"/>
    </xf>
    <xf numFmtId="0" fontId="6" fillId="11" borderId="11"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6" fillId="0" borderId="24" xfId="0" applyFont="1" applyBorder="1" applyAlignment="1" applyProtection="1">
      <alignment horizontal="center" vertical="center"/>
      <protection locked="0"/>
    </xf>
    <xf numFmtId="166" fontId="5" fillId="12" borderId="43" xfId="0" applyNumberFormat="1" applyFont="1" applyFill="1" applyBorder="1" applyAlignment="1" applyProtection="1">
      <alignment horizontal="center" vertical="center"/>
    </xf>
    <xf numFmtId="166" fontId="5" fillId="12" borderId="57" xfId="0" applyNumberFormat="1" applyFont="1" applyFill="1" applyBorder="1" applyAlignment="1" applyProtection="1">
      <alignment horizontal="center" vertical="center"/>
    </xf>
    <xf numFmtId="166" fontId="5" fillId="12" borderId="75" xfId="0" applyNumberFormat="1" applyFont="1" applyFill="1" applyBorder="1" applyAlignment="1" applyProtection="1">
      <alignment horizontal="center" vertical="center"/>
    </xf>
    <xf numFmtId="0" fontId="5" fillId="2" borderId="76" xfId="0" applyFont="1" applyFill="1" applyBorder="1" applyAlignment="1" applyProtection="1">
      <alignment horizontal="left" vertical="top" wrapText="1"/>
      <protection locked="0"/>
    </xf>
    <xf numFmtId="0" fontId="5" fillId="2" borderId="57" xfId="0" applyFont="1" applyFill="1" applyBorder="1" applyAlignment="1" applyProtection="1">
      <alignment horizontal="left" vertical="top" wrapText="1"/>
      <protection locked="0"/>
    </xf>
    <xf numFmtId="0" fontId="5" fillId="2" borderId="75" xfId="0" applyFont="1" applyFill="1" applyBorder="1" applyAlignment="1" applyProtection="1">
      <alignment horizontal="left" vertical="top" wrapText="1"/>
      <protection locked="0"/>
    </xf>
    <xf numFmtId="166" fontId="5" fillId="12" borderId="19" xfId="0" applyNumberFormat="1" applyFont="1" applyFill="1" applyBorder="1" applyAlignment="1" applyProtection="1">
      <alignment horizontal="center" vertical="center"/>
    </xf>
    <xf numFmtId="0" fontId="16" fillId="0" borderId="80" xfId="0" applyFont="1" applyBorder="1" applyAlignment="1" applyProtection="1">
      <alignment horizontal="center"/>
    </xf>
    <xf numFmtId="0" fontId="16" fillId="0" borderId="79" xfId="0" applyFont="1" applyBorder="1" applyAlignment="1" applyProtection="1">
      <alignment horizontal="center"/>
    </xf>
    <xf numFmtId="168" fontId="0" fillId="12" borderId="40" xfId="0" applyNumberFormat="1" applyFill="1" applyBorder="1" applyAlignment="1" applyProtection="1">
      <alignment horizontal="right" vertical="top" wrapText="1"/>
    </xf>
    <xf numFmtId="168" fontId="0" fillId="12" borderId="1" xfId="0" applyNumberFormat="1" applyFill="1" applyBorder="1" applyAlignment="1" applyProtection="1">
      <alignment horizontal="right" vertical="top" wrapText="1"/>
    </xf>
    <xf numFmtId="168" fontId="5" fillId="12" borderId="1" xfId="0" applyNumberFormat="1" applyFont="1" applyFill="1" applyBorder="1" applyAlignment="1" applyProtection="1">
      <alignment horizontal="right" vertical="top" wrapText="1"/>
      <protection locked="0"/>
    </xf>
    <xf numFmtId="0" fontId="22" fillId="2" borderId="39" xfId="0" applyFont="1" applyFill="1" applyBorder="1" applyAlignment="1" applyProtection="1">
      <alignment horizontal="center" vertical="top" wrapText="1"/>
      <protection locked="0"/>
    </xf>
    <xf numFmtId="0" fontId="22" fillId="2" borderId="79" xfId="0" applyFont="1" applyFill="1" applyBorder="1" applyAlignment="1" applyProtection="1">
      <alignment horizontal="center" vertical="top" wrapText="1"/>
      <protection locked="0"/>
    </xf>
    <xf numFmtId="0" fontId="22" fillId="2" borderId="34" xfId="0" applyFont="1" applyFill="1" applyBorder="1" applyAlignment="1" applyProtection="1">
      <alignment horizontal="center" vertical="top" wrapText="1"/>
      <protection locked="0"/>
    </xf>
    <xf numFmtId="3" fontId="5" fillId="12" borderId="43" xfId="0" applyNumberFormat="1" applyFont="1" applyFill="1" applyBorder="1" applyAlignment="1" applyProtection="1">
      <alignment horizontal="center"/>
    </xf>
    <xf numFmtId="3" fontId="5" fillId="12" borderId="57" xfId="0" applyNumberFormat="1" applyFont="1" applyFill="1" applyBorder="1" applyAlignment="1" applyProtection="1">
      <alignment horizontal="center"/>
    </xf>
    <xf numFmtId="3" fontId="5" fillId="12" borderId="26" xfId="0" applyNumberFormat="1" applyFont="1" applyFill="1" applyBorder="1" applyAlignment="1" applyProtection="1">
      <alignment horizontal="center"/>
    </xf>
    <xf numFmtId="169" fontId="16" fillId="11" borderId="48" xfId="0" applyNumberFormat="1" applyFont="1" applyFill="1" applyBorder="1" applyAlignment="1" applyProtection="1">
      <alignment horizontal="right" vertical="center"/>
    </xf>
    <xf numFmtId="169" fontId="16" fillId="11" borderId="53" xfId="0" applyNumberFormat="1" applyFont="1" applyFill="1" applyBorder="1" applyAlignment="1" applyProtection="1">
      <alignment horizontal="right" vertical="center"/>
    </xf>
    <xf numFmtId="169" fontId="16" fillId="11" borderId="50" xfId="0" applyNumberFormat="1" applyFont="1" applyFill="1" applyBorder="1" applyAlignment="1" applyProtection="1">
      <alignment horizontal="right" vertical="center"/>
    </xf>
    <xf numFmtId="169" fontId="5" fillId="15" borderId="1" xfId="0" applyNumberFormat="1" applyFont="1" applyFill="1" applyBorder="1" applyAlignment="1" applyProtection="1">
      <alignment horizontal="right" vertical="center"/>
      <protection locked="0"/>
    </xf>
    <xf numFmtId="0" fontId="5" fillId="12" borderId="37" xfId="0" applyFont="1" applyFill="1" applyBorder="1" applyAlignment="1" applyProtection="1">
      <alignment horizontal="center" vertical="center"/>
    </xf>
    <xf numFmtId="0" fontId="5" fillId="12" borderId="22" xfId="0" applyFont="1" applyFill="1" applyBorder="1" applyAlignment="1" applyProtection="1">
      <alignment horizontal="center" vertical="center"/>
    </xf>
    <xf numFmtId="169" fontId="5" fillId="12" borderId="40" xfId="0" applyNumberFormat="1" applyFont="1" applyFill="1" applyBorder="1" applyAlignment="1" applyProtection="1">
      <alignment horizontal="right" vertical="center"/>
    </xf>
    <xf numFmtId="169" fontId="5" fillId="12" borderId="1" xfId="0" applyNumberFormat="1" applyFont="1" applyFill="1" applyBorder="1" applyAlignment="1" applyProtection="1">
      <alignment horizontal="right" vertical="center"/>
    </xf>
    <xf numFmtId="169" fontId="5" fillId="12" borderId="41" xfId="0" applyNumberFormat="1" applyFont="1" applyFill="1" applyBorder="1" applyAlignment="1" applyProtection="1">
      <alignment horizontal="right" vertical="center"/>
    </xf>
    <xf numFmtId="169" fontId="5" fillId="12" borderId="37" xfId="0" applyNumberFormat="1" applyFont="1" applyFill="1" applyBorder="1" applyAlignment="1" applyProtection="1">
      <alignment horizontal="right" vertical="center"/>
    </xf>
    <xf numFmtId="169" fontId="5" fillId="12" borderId="22" xfId="0" applyNumberFormat="1" applyFont="1" applyFill="1" applyBorder="1" applyAlignment="1" applyProtection="1">
      <alignment horizontal="right" vertical="center"/>
    </xf>
    <xf numFmtId="169" fontId="5" fillId="12" borderId="16" xfId="0" applyNumberFormat="1" applyFont="1" applyFill="1" applyBorder="1" applyAlignment="1" applyProtection="1">
      <alignment horizontal="right" vertical="center"/>
    </xf>
    <xf numFmtId="169" fontId="16" fillId="11" borderId="53" xfId="0" applyNumberFormat="1" applyFont="1" applyFill="1" applyBorder="1" applyAlignment="1" applyProtection="1">
      <alignment horizontal="right" vertical="center"/>
      <protection locked="0"/>
    </xf>
    <xf numFmtId="0" fontId="5" fillId="11" borderId="20" xfId="0" applyFont="1" applyFill="1" applyBorder="1" applyAlignment="1" applyProtection="1">
      <alignment horizontal="center" vertical="center"/>
    </xf>
    <xf numFmtId="0" fontId="5" fillId="11" borderId="56" xfId="0" applyFont="1" applyFill="1" applyBorder="1" applyAlignment="1" applyProtection="1">
      <alignment horizontal="center" vertical="center"/>
    </xf>
    <xf numFmtId="0" fontId="5" fillId="11" borderId="19" xfId="0" applyFont="1" applyFill="1" applyBorder="1" applyAlignment="1" applyProtection="1">
      <alignment horizontal="center" vertical="center"/>
    </xf>
    <xf numFmtId="169" fontId="5" fillId="11" borderId="20" xfId="0" applyNumberFormat="1" applyFont="1" applyFill="1" applyBorder="1" applyAlignment="1" applyProtection="1">
      <alignment horizontal="center" vertical="center"/>
    </xf>
    <xf numFmtId="169" fontId="5" fillId="11" borderId="56" xfId="0" applyNumberFormat="1" applyFont="1" applyFill="1" applyBorder="1" applyAlignment="1" applyProtection="1">
      <alignment horizontal="center" vertical="center"/>
    </xf>
    <xf numFmtId="169" fontId="5" fillId="11" borderId="19" xfId="0" applyNumberFormat="1" applyFont="1" applyFill="1" applyBorder="1" applyAlignment="1" applyProtection="1">
      <alignment horizontal="center" vertical="center"/>
    </xf>
    <xf numFmtId="0" fontId="17" fillId="21" borderId="44" xfId="0" applyFont="1" applyFill="1" applyBorder="1" applyAlignment="1" applyProtection="1">
      <alignment horizontal="center" vertical="top"/>
    </xf>
    <xf numFmtId="0" fontId="17" fillId="21" borderId="60" xfId="0" applyFont="1" applyFill="1" applyBorder="1" applyAlignment="1" applyProtection="1">
      <alignment horizontal="center" vertical="top"/>
    </xf>
    <xf numFmtId="0" fontId="16" fillId="0" borderId="82"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50"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30" fillId="11" borderId="55" xfId="0" applyFont="1" applyFill="1" applyBorder="1" applyAlignment="1" applyProtection="1">
      <alignment horizontal="justify" vertical="top" wrapText="1"/>
      <protection locked="0"/>
    </xf>
    <xf numFmtId="0" fontId="30" fillId="11" borderId="45" xfId="0" applyFont="1" applyFill="1" applyBorder="1" applyAlignment="1" applyProtection="1">
      <alignment horizontal="justify" vertical="top" wrapText="1"/>
      <protection locked="0"/>
    </xf>
    <xf numFmtId="0" fontId="30" fillId="11" borderId="60" xfId="0" applyFont="1" applyFill="1" applyBorder="1" applyAlignment="1" applyProtection="1">
      <alignment horizontal="justify" vertical="top" wrapText="1"/>
      <protection locked="0"/>
    </xf>
    <xf numFmtId="0" fontId="16" fillId="12" borderId="82" xfId="0" applyFont="1" applyFill="1" applyBorder="1" applyAlignment="1" applyProtection="1">
      <alignment horizontal="center" vertical="center" wrapText="1"/>
      <protection locked="0"/>
    </xf>
    <xf numFmtId="0" fontId="16" fillId="12" borderId="65" xfId="0" applyFont="1" applyFill="1" applyBorder="1" applyAlignment="1" applyProtection="1">
      <alignment horizontal="center" vertical="center"/>
      <protection locked="0"/>
    </xf>
    <xf numFmtId="0" fontId="16" fillId="12" borderId="50" xfId="0" applyFont="1" applyFill="1" applyBorder="1" applyAlignment="1" applyProtection="1">
      <alignment horizontal="center" vertical="center"/>
      <protection locked="0"/>
    </xf>
    <xf numFmtId="0" fontId="16" fillId="12" borderId="21" xfId="0" applyFont="1" applyFill="1" applyBorder="1" applyAlignment="1" applyProtection="1">
      <alignment horizontal="center" vertical="center"/>
      <protection locked="0"/>
    </xf>
    <xf numFmtId="3" fontId="16" fillId="12" borderId="36" xfId="0" applyNumberFormat="1" applyFont="1" applyFill="1" applyBorder="1" applyAlignment="1" applyProtection="1">
      <alignment horizontal="center" vertical="center"/>
      <protection locked="0"/>
    </xf>
    <xf numFmtId="0" fontId="17" fillId="15" borderId="39" xfId="0" applyFont="1" applyFill="1" applyBorder="1" applyAlignment="1" applyProtection="1">
      <alignment horizontal="justify" vertical="top" wrapText="1"/>
      <protection locked="0"/>
    </xf>
    <xf numFmtId="0" fontId="17" fillId="15" borderId="79" xfId="0" applyFont="1" applyFill="1" applyBorder="1" applyAlignment="1" applyProtection="1">
      <alignment horizontal="justify" vertical="top" wrapText="1"/>
      <protection locked="0"/>
    </xf>
    <xf numFmtId="0" fontId="17" fillId="15" borderId="23" xfId="0" applyFont="1" applyFill="1" applyBorder="1" applyAlignment="1" applyProtection="1">
      <alignment horizontal="justify" vertical="top" wrapText="1"/>
      <protection locked="0"/>
    </xf>
    <xf numFmtId="3" fontId="5" fillId="12" borderId="1" xfId="0" applyNumberFormat="1" applyFont="1" applyFill="1" applyBorder="1" applyAlignment="1" applyProtection="1">
      <alignment horizontal="left" vertical="center" wrapText="1"/>
    </xf>
    <xf numFmtId="3" fontId="5" fillId="12" borderId="41" xfId="0" applyNumberFormat="1" applyFont="1" applyFill="1" applyBorder="1" applyAlignment="1" applyProtection="1">
      <alignment horizontal="left" vertical="center" wrapText="1"/>
    </xf>
    <xf numFmtId="0" fontId="17" fillId="15" borderId="20" xfId="0" applyFont="1" applyFill="1" applyBorder="1" applyAlignment="1" applyProtection="1">
      <alignment horizontal="justify" vertical="top" wrapText="1"/>
      <protection locked="0"/>
    </xf>
    <xf numFmtId="0" fontId="17" fillId="15" borderId="56" xfId="0" applyFont="1" applyFill="1" applyBorder="1" applyAlignment="1" applyProtection="1">
      <alignment horizontal="justify" vertical="top" wrapText="1"/>
      <protection locked="0"/>
    </xf>
    <xf numFmtId="0" fontId="17" fillId="15" borderId="24" xfId="0" applyFont="1" applyFill="1" applyBorder="1" applyAlignment="1" applyProtection="1">
      <alignment horizontal="justify" vertical="top" wrapText="1"/>
      <protection locked="0"/>
    </xf>
    <xf numFmtId="0" fontId="13" fillId="0" borderId="0" xfId="0" applyFont="1" applyBorder="1" applyAlignment="1" applyProtection="1">
      <alignment horizontal="left" vertical="center"/>
      <protection locked="0"/>
    </xf>
    <xf numFmtId="169" fontId="5" fillId="12" borderId="36" xfId="0" applyNumberFormat="1" applyFont="1" applyFill="1" applyBorder="1" applyAlignment="1" applyProtection="1">
      <alignment horizontal="right" vertical="center"/>
    </xf>
    <xf numFmtId="169" fontId="5" fillId="12" borderId="72" xfId="0" applyNumberFormat="1" applyFont="1" applyFill="1" applyBorder="1" applyAlignment="1" applyProtection="1">
      <alignment horizontal="right" vertical="center"/>
    </xf>
    <xf numFmtId="169" fontId="5" fillId="12" borderId="39" xfId="0" applyNumberFormat="1" applyFont="1" applyFill="1" applyBorder="1" applyAlignment="1" applyProtection="1">
      <alignment horizontal="right" vertical="center"/>
    </xf>
    <xf numFmtId="0" fontId="16" fillId="12" borderId="44" xfId="0" applyFont="1" applyFill="1" applyBorder="1" applyAlignment="1" applyProtection="1">
      <alignment horizontal="center" vertical="center"/>
      <protection locked="0"/>
    </xf>
    <xf numFmtId="0" fontId="16" fillId="12" borderId="45" xfId="0" applyFont="1" applyFill="1" applyBorder="1" applyAlignment="1" applyProtection="1">
      <alignment horizontal="center" vertical="center"/>
      <protection locked="0"/>
    </xf>
    <xf numFmtId="0" fontId="16" fillId="12" borderId="60" xfId="0" applyFont="1" applyFill="1" applyBorder="1" applyAlignment="1" applyProtection="1">
      <alignment horizontal="center" vertical="center"/>
      <protection locked="0"/>
    </xf>
    <xf numFmtId="0" fontId="16" fillId="12" borderId="27" xfId="0" applyFont="1" applyFill="1" applyBorder="1" applyAlignment="1" applyProtection="1">
      <alignment horizontal="center" vertical="center"/>
      <protection locked="0"/>
    </xf>
    <xf numFmtId="0" fontId="16" fillId="12" borderId="64" xfId="0" applyFont="1" applyFill="1" applyBorder="1" applyAlignment="1" applyProtection="1">
      <alignment horizontal="center" vertical="center"/>
      <protection locked="0"/>
    </xf>
    <xf numFmtId="0" fontId="13" fillId="0" borderId="0" xfId="0" quotePrefix="1" applyFont="1" applyBorder="1" applyAlignment="1" applyProtection="1">
      <alignment horizontal="left" vertical="center"/>
    </xf>
    <xf numFmtId="0" fontId="13" fillId="0" borderId="0" xfId="0" applyFont="1" applyBorder="1" applyAlignment="1" applyProtection="1">
      <alignment horizontal="left" vertical="center"/>
    </xf>
    <xf numFmtId="169" fontId="16" fillId="11" borderId="33" xfId="0" applyNumberFormat="1" applyFont="1" applyFill="1" applyBorder="1" applyAlignment="1" applyProtection="1">
      <alignment horizontal="right" vertical="center"/>
      <protection locked="0"/>
    </xf>
    <xf numFmtId="169" fontId="16" fillId="11" borderId="54" xfId="0" applyNumberFormat="1" applyFont="1" applyFill="1" applyBorder="1" applyAlignment="1" applyProtection="1">
      <alignment horizontal="right" vertical="center"/>
      <protection locked="0"/>
    </xf>
    <xf numFmtId="169" fontId="16" fillId="11" borderId="55" xfId="0" applyNumberFormat="1" applyFont="1" applyFill="1" applyBorder="1" applyAlignment="1" applyProtection="1">
      <alignment horizontal="right" vertical="center"/>
      <protection locked="0"/>
    </xf>
    <xf numFmtId="169" fontId="16" fillId="11" borderId="54" xfId="0" applyNumberFormat="1" applyFont="1" applyFill="1" applyBorder="1" applyAlignment="1" applyProtection="1">
      <alignment horizontal="center" vertical="center"/>
      <protection locked="0"/>
    </xf>
    <xf numFmtId="0" fontId="22" fillId="12" borderId="72" xfId="0" applyFont="1" applyFill="1" applyBorder="1" applyAlignment="1" applyProtection="1">
      <alignment horizontal="center" vertical="center"/>
    </xf>
    <xf numFmtId="0" fontId="16" fillId="12" borderId="31" xfId="0" applyFont="1" applyFill="1" applyBorder="1" applyAlignment="1" applyProtection="1">
      <alignment horizontal="center" vertical="center"/>
      <protection locked="0"/>
    </xf>
    <xf numFmtId="169" fontId="5" fillId="12" borderId="47" xfId="0" applyNumberFormat="1" applyFont="1" applyFill="1" applyBorder="1" applyAlignment="1" applyProtection="1">
      <alignment horizontal="right" vertical="center"/>
    </xf>
    <xf numFmtId="169" fontId="5" fillId="15" borderId="16" xfId="0" applyNumberFormat="1" applyFont="1" applyFill="1" applyBorder="1" applyAlignment="1" applyProtection="1">
      <alignment horizontal="right" vertical="center"/>
      <protection locked="0"/>
    </xf>
    <xf numFmtId="169" fontId="5" fillId="15" borderId="17" xfId="0" applyNumberFormat="1" applyFont="1" applyFill="1" applyBorder="1" applyAlignment="1" applyProtection="1">
      <alignment horizontal="right" vertical="center"/>
      <protection locked="0"/>
    </xf>
    <xf numFmtId="169" fontId="5" fillId="15" borderId="18" xfId="0" applyNumberFormat="1" applyFont="1" applyFill="1" applyBorder="1" applyAlignment="1" applyProtection="1">
      <alignment horizontal="right" vertical="center"/>
      <protection locked="0"/>
    </xf>
    <xf numFmtId="0" fontId="16" fillId="0" borderId="80"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12" borderId="52" xfId="0" applyFont="1" applyFill="1" applyBorder="1" applyAlignment="1" applyProtection="1">
      <alignment horizontal="center" vertical="top"/>
      <protection locked="0"/>
    </xf>
    <xf numFmtId="0" fontId="16" fillId="12" borderId="43" xfId="0" applyFont="1" applyFill="1" applyBorder="1" applyAlignment="1" applyProtection="1">
      <alignment horizontal="center" vertical="top"/>
      <protection locked="0"/>
    </xf>
    <xf numFmtId="0" fontId="16" fillId="12" borderId="36" xfId="0" applyFont="1" applyFill="1" applyBorder="1" applyAlignment="1" applyProtection="1">
      <alignment horizontal="center" vertical="top"/>
      <protection locked="0"/>
    </xf>
    <xf numFmtId="0" fontId="16" fillId="12" borderId="35" xfId="0" applyFont="1" applyFill="1" applyBorder="1" applyAlignment="1" applyProtection="1">
      <alignment horizontal="center" vertical="top"/>
      <protection locked="0"/>
    </xf>
    <xf numFmtId="0" fontId="16" fillId="12" borderId="36" xfId="0" applyFont="1" applyFill="1" applyBorder="1" applyAlignment="1" applyProtection="1">
      <alignment horizontal="center" vertical="top"/>
    </xf>
    <xf numFmtId="0" fontId="16" fillId="12" borderId="35" xfId="0" applyFont="1" applyFill="1" applyBorder="1" applyAlignment="1" applyProtection="1">
      <alignment horizontal="center" vertical="top"/>
    </xf>
    <xf numFmtId="0" fontId="0" fillId="15" borderId="43" xfId="0" applyFill="1" applyBorder="1" applyAlignment="1" applyProtection="1">
      <alignment horizontal="justify" vertical="top" wrapText="1"/>
      <protection locked="0"/>
    </xf>
    <xf numFmtId="0" fontId="0" fillId="15" borderId="57" xfId="0" applyFill="1" applyBorder="1" applyAlignment="1" applyProtection="1">
      <alignment horizontal="justify" vertical="top" wrapText="1"/>
      <protection locked="0"/>
    </xf>
    <xf numFmtId="0" fontId="0" fillId="15" borderId="26" xfId="0" applyFill="1" applyBorder="1" applyAlignment="1" applyProtection="1">
      <alignment horizontal="justify" vertical="top" wrapText="1"/>
      <protection locked="0"/>
    </xf>
    <xf numFmtId="0" fontId="0" fillId="15" borderId="39" xfId="0" applyFill="1" applyBorder="1" applyAlignment="1" applyProtection="1">
      <alignment horizontal="justify" vertical="top" wrapText="1"/>
      <protection locked="0"/>
    </xf>
    <xf numFmtId="0" fontId="0" fillId="15" borderId="79" xfId="0" applyFill="1" applyBorder="1" applyAlignment="1" applyProtection="1">
      <alignment horizontal="justify" vertical="top" wrapText="1"/>
      <protection locked="0"/>
    </xf>
    <xf numFmtId="0" fontId="0" fillId="15" borderId="23" xfId="0" applyFill="1" applyBorder="1" applyAlignment="1" applyProtection="1">
      <alignment horizontal="justify" vertical="top" wrapText="1"/>
      <protection locked="0"/>
    </xf>
    <xf numFmtId="0" fontId="17" fillId="15" borderId="16" xfId="0" applyFont="1" applyFill="1" applyBorder="1" applyAlignment="1" applyProtection="1">
      <alignment horizontal="justify" vertical="top" wrapText="1"/>
      <protection locked="0"/>
    </xf>
    <xf numFmtId="0" fontId="17" fillId="15" borderId="17" xfId="0" applyFont="1" applyFill="1" applyBorder="1" applyAlignment="1" applyProtection="1">
      <alignment horizontal="justify" vertical="top" wrapText="1"/>
      <protection locked="0"/>
    </xf>
    <xf numFmtId="0" fontId="17" fillId="15" borderId="25" xfId="0" applyFont="1" applyFill="1" applyBorder="1" applyAlignment="1" applyProtection="1">
      <alignment horizontal="justify" vertical="top" wrapText="1"/>
      <protection locked="0"/>
    </xf>
    <xf numFmtId="0" fontId="0" fillId="15" borderId="20" xfId="0" applyFill="1" applyBorder="1" applyAlignment="1" applyProtection="1">
      <alignment horizontal="justify" vertical="top" wrapText="1"/>
      <protection locked="0"/>
    </xf>
    <xf numFmtId="0" fontId="0" fillId="15" borderId="56" xfId="0" applyFill="1" applyBorder="1" applyAlignment="1" applyProtection="1">
      <alignment horizontal="justify" vertical="top" wrapText="1"/>
      <protection locked="0"/>
    </xf>
    <xf numFmtId="0" fontId="0" fillId="15" borderId="24" xfId="0" applyFill="1" applyBorder="1" applyAlignment="1" applyProtection="1">
      <alignment horizontal="justify" vertical="top" wrapText="1"/>
      <protection locked="0"/>
    </xf>
    <xf numFmtId="0" fontId="17" fillId="15" borderId="39" xfId="0" applyFont="1" applyFill="1" applyBorder="1" applyAlignment="1" applyProtection="1">
      <alignment horizontal="left" vertical="top" wrapText="1"/>
      <protection locked="0"/>
    </xf>
    <xf numFmtId="0" fontId="17" fillId="15" borderId="79" xfId="0" applyFont="1" applyFill="1" applyBorder="1" applyAlignment="1" applyProtection="1">
      <alignment horizontal="left" vertical="top" wrapText="1"/>
      <protection locked="0"/>
    </xf>
    <xf numFmtId="0" fontId="17" fillId="15" borderId="20" xfId="0" applyFont="1" applyFill="1" applyBorder="1" applyAlignment="1" applyProtection="1">
      <alignment horizontal="left" vertical="top" wrapText="1"/>
      <protection locked="0"/>
    </xf>
    <xf numFmtId="0" fontId="17" fillId="15" borderId="56" xfId="0" applyFont="1" applyFill="1" applyBorder="1" applyAlignment="1" applyProtection="1">
      <alignment horizontal="left" vertical="top" wrapText="1"/>
      <protection locked="0"/>
    </xf>
    <xf numFmtId="0" fontId="5" fillId="2" borderId="39" xfId="0" applyFont="1" applyFill="1" applyBorder="1" applyAlignment="1" applyProtection="1">
      <alignment horizontal="justify" vertical="top" wrapText="1"/>
      <protection locked="0"/>
    </xf>
    <xf numFmtId="0" fontId="5" fillId="2" borderId="79" xfId="0" applyFont="1" applyFill="1" applyBorder="1" applyAlignment="1" applyProtection="1">
      <alignment horizontal="justify" vertical="top" wrapText="1"/>
      <protection locked="0"/>
    </xf>
    <xf numFmtId="0" fontId="5" fillId="2" borderId="23" xfId="0" applyFont="1" applyFill="1" applyBorder="1" applyAlignment="1" applyProtection="1">
      <alignment horizontal="justify" vertical="top" wrapText="1"/>
      <protection locked="0"/>
    </xf>
    <xf numFmtId="0" fontId="0" fillId="2" borderId="43" xfId="0" applyFill="1" applyBorder="1" applyAlignment="1" applyProtection="1">
      <alignment horizontal="justify" vertical="top" wrapText="1"/>
      <protection locked="0"/>
    </xf>
    <xf numFmtId="0" fontId="0" fillId="2" borderId="57" xfId="0" applyFill="1" applyBorder="1" applyAlignment="1" applyProtection="1">
      <alignment horizontal="justify" vertical="top" wrapText="1"/>
      <protection locked="0"/>
    </xf>
    <xf numFmtId="0" fontId="0" fillId="2" borderId="26" xfId="0" applyFill="1" applyBorder="1" applyAlignment="1" applyProtection="1">
      <alignment horizontal="justify" vertical="top" wrapText="1"/>
      <protection locked="0"/>
    </xf>
    <xf numFmtId="0" fontId="49" fillId="20" borderId="0" xfId="0" applyFont="1" applyFill="1" applyBorder="1" applyAlignment="1">
      <alignment horizontal="left" wrapText="1"/>
    </xf>
    <xf numFmtId="0" fontId="49" fillId="20" borderId="20" xfId="0" applyFont="1" applyFill="1" applyBorder="1" applyAlignment="1">
      <alignment horizontal="left" wrapText="1"/>
    </xf>
    <xf numFmtId="0" fontId="49" fillId="20" borderId="19" xfId="0" applyFont="1" applyFill="1" applyBorder="1" applyAlignment="1">
      <alignment horizontal="left" wrapText="1"/>
    </xf>
    <xf numFmtId="0" fontId="29" fillId="12" borderId="81" xfId="0" applyFont="1" applyFill="1" applyBorder="1" applyAlignment="1" applyProtection="1">
      <alignment horizontal="center" vertical="center" textRotation="90"/>
    </xf>
    <xf numFmtId="0" fontId="29" fillId="12" borderId="74" xfId="0" applyFont="1" applyFill="1" applyBorder="1" applyAlignment="1" applyProtection="1">
      <alignment horizontal="center" vertical="center" textRotation="90"/>
    </xf>
    <xf numFmtId="0" fontId="16" fillId="12" borderId="39" xfId="0" applyFont="1" applyFill="1" applyBorder="1" applyAlignment="1" applyProtection="1">
      <alignment horizontal="center" vertical="top"/>
      <protection locked="0"/>
    </xf>
    <xf numFmtId="0" fontId="16" fillId="12" borderId="79" xfId="0" applyFont="1" applyFill="1" applyBorder="1" applyAlignment="1" applyProtection="1">
      <alignment horizontal="center" vertical="top"/>
      <protection locked="0"/>
    </xf>
    <xf numFmtId="0" fontId="48" fillId="20" borderId="44" xfId="0" applyFont="1" applyFill="1" applyBorder="1" applyAlignment="1">
      <alignment horizontal="left" vertical="center" wrapText="1"/>
    </xf>
    <xf numFmtId="0" fontId="0" fillId="0" borderId="45" xfId="0" applyBorder="1" applyAlignment="1">
      <alignment vertical="center"/>
    </xf>
    <xf numFmtId="0" fontId="0" fillId="0" borderId="60" xfId="0" applyBorder="1" applyAlignment="1">
      <alignment vertical="center"/>
    </xf>
    <xf numFmtId="0" fontId="48" fillId="20" borderId="45" xfId="0" applyFont="1" applyFill="1" applyBorder="1" applyAlignment="1">
      <alignment horizontal="left" vertical="center" wrapText="1"/>
    </xf>
    <xf numFmtId="0" fontId="48" fillId="20" borderId="60" xfId="0" applyFont="1" applyFill="1" applyBorder="1" applyAlignment="1">
      <alignment horizontal="left" vertical="center" wrapText="1"/>
    </xf>
    <xf numFmtId="9" fontId="14" fillId="15" borderId="44" xfId="6" applyFont="1" applyFill="1" applyBorder="1" applyAlignment="1" applyProtection="1">
      <alignment horizontal="justify" vertical="center"/>
      <protection locked="0"/>
    </xf>
    <xf numFmtId="9" fontId="14" fillId="15" borderId="45" xfId="6" applyFont="1" applyFill="1" applyBorder="1" applyAlignment="1" applyProtection="1">
      <alignment horizontal="justify" vertical="center"/>
      <protection locked="0"/>
    </xf>
    <xf numFmtId="9" fontId="14" fillId="15" borderId="60" xfId="6" applyFont="1" applyFill="1" applyBorder="1" applyAlignment="1" applyProtection="1">
      <alignment horizontal="justify" vertical="center"/>
      <protection locked="0"/>
    </xf>
    <xf numFmtId="9" fontId="14" fillId="9" borderId="44" xfId="6" applyFont="1" applyFill="1" applyBorder="1" applyAlignment="1" applyProtection="1">
      <alignment horizontal="center" vertical="center"/>
      <protection locked="0"/>
    </xf>
    <xf numFmtId="9" fontId="14" fillId="9" borderId="45" xfId="6" applyFont="1" applyFill="1" applyBorder="1" applyAlignment="1" applyProtection="1">
      <alignment horizontal="center" vertical="center"/>
      <protection locked="0"/>
    </xf>
    <xf numFmtId="9" fontId="14" fillId="9" borderId="60" xfId="6" applyFont="1" applyFill="1" applyBorder="1" applyAlignment="1" applyProtection="1">
      <alignment horizontal="center" vertical="center"/>
      <protection locked="0"/>
    </xf>
    <xf numFmtId="0" fontId="50" fillId="19" borderId="64" xfId="0" applyNumberFormat="1" applyFont="1" applyFill="1" applyBorder="1" applyAlignment="1">
      <alignment horizontal="left" wrapText="1"/>
    </xf>
    <xf numFmtId="0" fontId="50" fillId="19" borderId="65" xfId="0" applyNumberFormat="1" applyFont="1" applyFill="1" applyBorder="1" applyAlignment="1">
      <alignment horizontal="left" wrapText="1"/>
    </xf>
    <xf numFmtId="0" fontId="50" fillId="19" borderId="58" xfId="0" applyNumberFormat="1" applyFont="1" applyFill="1" applyBorder="1" applyAlignment="1">
      <alignment horizontal="left" wrapText="1"/>
    </xf>
    <xf numFmtId="0" fontId="50" fillId="19" borderId="21" xfId="0" applyNumberFormat="1" applyFont="1" applyFill="1" applyBorder="1" applyAlignment="1">
      <alignment horizontal="left" wrapText="1"/>
    </xf>
    <xf numFmtId="0" fontId="21" fillId="9" borderId="39" xfId="0" applyFont="1" applyFill="1" applyBorder="1" applyAlignment="1" applyProtection="1">
      <alignment horizontal="center" vertical="center" wrapText="1"/>
      <protection locked="0"/>
    </xf>
    <xf numFmtId="0" fontId="21" fillId="9" borderId="79" xfId="0" applyFont="1" applyFill="1" applyBorder="1" applyAlignment="1" applyProtection="1">
      <alignment horizontal="center" vertical="center" wrapText="1"/>
      <protection locked="0"/>
    </xf>
    <xf numFmtId="0" fontId="21" fillId="9" borderId="34" xfId="0" applyFont="1" applyFill="1" applyBorder="1" applyAlignment="1" applyProtection="1">
      <alignment horizontal="center" vertical="center" wrapText="1"/>
      <protection locked="0"/>
    </xf>
    <xf numFmtId="0" fontId="14" fillId="2" borderId="43" xfId="0" applyFont="1" applyFill="1" applyBorder="1" applyAlignment="1" applyProtection="1">
      <alignment horizontal="left" vertical="center" wrapText="1"/>
      <protection locked="0"/>
    </xf>
    <xf numFmtId="0" fontId="14" fillId="2" borderId="57" xfId="0" applyFont="1" applyFill="1" applyBorder="1" applyAlignment="1" applyProtection="1">
      <alignment horizontal="left" vertical="center" wrapText="1"/>
      <protection locked="0"/>
    </xf>
    <xf numFmtId="0" fontId="14" fillId="12" borderId="22"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21" fillId="12" borderId="12" xfId="0" applyFont="1" applyFill="1" applyBorder="1" applyAlignment="1" applyProtection="1">
      <alignment horizontal="center" vertical="center" wrapText="1"/>
    </xf>
    <xf numFmtId="0" fontId="21" fillId="12" borderId="67" xfId="0" applyFont="1" applyFill="1" applyBorder="1" applyAlignment="1" applyProtection="1">
      <alignment horizontal="center" vertical="center" wrapText="1"/>
    </xf>
    <xf numFmtId="0" fontId="21" fillId="12" borderId="77" xfId="0" applyFont="1" applyFill="1" applyBorder="1" applyAlignment="1" applyProtection="1">
      <alignment horizontal="center" vertical="center" wrapText="1"/>
    </xf>
    <xf numFmtId="0" fontId="14" fillId="17" borderId="12" xfId="0" applyFont="1" applyFill="1" applyBorder="1" applyAlignment="1" applyProtection="1">
      <alignment horizontal="center" vertical="center"/>
    </xf>
    <xf numFmtId="0" fontId="14" fillId="17" borderId="67" xfId="0" applyFont="1" applyFill="1" applyBorder="1" applyAlignment="1" applyProtection="1">
      <alignment horizontal="center" vertical="center"/>
    </xf>
    <xf numFmtId="0" fontId="14" fillId="17" borderId="13" xfId="0" applyFont="1" applyFill="1" applyBorder="1" applyAlignment="1" applyProtection="1">
      <alignment horizontal="center" vertical="center"/>
    </xf>
    <xf numFmtId="0" fontId="21" fillId="12" borderId="20" xfId="0" applyFont="1" applyFill="1" applyBorder="1" applyAlignment="1" applyProtection="1">
      <alignment horizontal="center" vertical="center" wrapText="1"/>
    </xf>
    <xf numFmtId="0" fontId="21" fillId="12" borderId="56" xfId="0" applyFont="1" applyFill="1" applyBorder="1" applyAlignment="1" applyProtection="1">
      <alignment horizontal="center" vertical="center" wrapText="1"/>
    </xf>
    <xf numFmtId="0" fontId="21" fillId="12" borderId="24" xfId="0" applyFont="1" applyFill="1" applyBorder="1" applyAlignment="1" applyProtection="1">
      <alignment horizontal="center" vertical="center" wrapText="1"/>
    </xf>
    <xf numFmtId="0" fontId="12" fillId="2" borderId="11"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3" fontId="16" fillId="12" borderId="27" xfId="0" applyNumberFormat="1" applyFont="1" applyFill="1" applyBorder="1" applyAlignment="1" applyProtection="1">
      <alignment horizontal="center" vertical="center"/>
    </xf>
    <xf numFmtId="3" fontId="16" fillId="12" borderId="64" xfId="0" applyNumberFormat="1" applyFont="1" applyFill="1" applyBorder="1" applyAlignment="1" applyProtection="1">
      <alignment horizontal="center" vertical="center"/>
    </xf>
    <xf numFmtId="3" fontId="16" fillId="12" borderId="65" xfId="0" applyNumberFormat="1" applyFont="1" applyFill="1" applyBorder="1" applyAlignment="1" applyProtection="1">
      <alignment horizontal="center" vertical="center"/>
    </xf>
    <xf numFmtId="3" fontId="16" fillId="12" borderId="11" xfId="0" applyNumberFormat="1" applyFont="1" applyFill="1" applyBorder="1" applyAlignment="1" applyProtection="1">
      <alignment horizontal="center" vertical="center"/>
    </xf>
    <xf numFmtId="3" fontId="16" fillId="12" borderId="0" xfId="0" applyNumberFormat="1" applyFont="1" applyFill="1" applyBorder="1" applyAlignment="1" applyProtection="1">
      <alignment horizontal="center" vertical="center"/>
    </xf>
    <xf numFmtId="3" fontId="16" fillId="12" borderId="10" xfId="0" applyNumberFormat="1" applyFont="1" applyFill="1" applyBorder="1" applyAlignment="1" applyProtection="1">
      <alignment horizontal="center" vertical="center"/>
    </xf>
    <xf numFmtId="0" fontId="16" fillId="12" borderId="31" xfId="0" applyFont="1" applyFill="1" applyBorder="1" applyAlignment="1" applyProtection="1">
      <alignment horizontal="center" vertical="top"/>
      <protection locked="0"/>
    </xf>
    <xf numFmtId="3" fontId="16" fillId="12" borderId="27" xfId="0" applyNumberFormat="1" applyFont="1" applyFill="1" applyBorder="1" applyAlignment="1" applyProtection="1">
      <alignment horizontal="center" vertical="center" wrapText="1"/>
    </xf>
    <xf numFmtId="3" fontId="16" fillId="12" borderId="78" xfId="0" applyNumberFormat="1" applyFont="1" applyFill="1" applyBorder="1" applyAlignment="1" applyProtection="1">
      <alignment horizontal="center" vertical="center" wrapText="1"/>
    </xf>
    <xf numFmtId="3" fontId="16" fillId="12" borderId="30" xfId="0" applyNumberFormat="1" applyFont="1" applyFill="1" applyBorder="1" applyAlignment="1" applyProtection="1">
      <alignment horizontal="center" vertical="center" wrapText="1"/>
    </xf>
    <xf numFmtId="3" fontId="16" fillId="12" borderId="59" xfId="0" applyNumberFormat="1" applyFont="1" applyFill="1" applyBorder="1" applyAlignment="1" applyProtection="1">
      <alignment horizontal="center" vertical="center" wrapText="1"/>
    </xf>
    <xf numFmtId="3" fontId="16" fillId="12" borderId="36" xfId="0" applyNumberFormat="1" applyFont="1" applyFill="1" applyBorder="1" applyAlignment="1" applyProtection="1">
      <alignment horizontal="center" vertical="center"/>
    </xf>
    <xf numFmtId="3" fontId="16" fillId="12" borderId="72" xfId="0" applyNumberFormat="1" applyFont="1" applyFill="1" applyBorder="1" applyAlignment="1" applyProtection="1">
      <alignment horizontal="center" vertical="center"/>
    </xf>
    <xf numFmtId="3" fontId="16" fillId="12" borderId="35" xfId="0" applyNumberFormat="1" applyFont="1" applyFill="1" applyBorder="1" applyAlignment="1" applyProtection="1">
      <alignment horizontal="center" vertical="center"/>
    </xf>
    <xf numFmtId="3" fontId="16" fillId="12" borderId="31" xfId="0" applyNumberFormat="1" applyFont="1" applyFill="1" applyBorder="1" applyAlignment="1" applyProtection="1">
      <alignment horizontal="center" vertical="center"/>
    </xf>
    <xf numFmtId="3" fontId="16" fillId="12" borderId="52" xfId="0" applyNumberFormat="1" applyFont="1" applyFill="1" applyBorder="1" applyAlignment="1" applyProtection="1">
      <alignment horizontal="center" vertical="center"/>
    </xf>
    <xf numFmtId="3" fontId="16" fillId="12" borderId="32" xfId="0" applyNumberFormat="1" applyFont="1" applyFill="1" applyBorder="1" applyAlignment="1" applyProtection="1">
      <alignment horizontal="center" vertical="center"/>
    </xf>
    <xf numFmtId="3" fontId="16" fillId="12" borderId="36" xfId="0" applyNumberFormat="1" applyFont="1" applyFill="1" applyBorder="1" applyAlignment="1" applyProtection="1">
      <alignment horizontal="center" vertical="center" wrapText="1"/>
      <protection locked="0"/>
    </xf>
    <xf numFmtId="3" fontId="16" fillId="12" borderId="72" xfId="0" applyNumberFormat="1" applyFont="1" applyFill="1" applyBorder="1" applyAlignment="1" applyProtection="1">
      <alignment horizontal="center" vertical="center" wrapText="1"/>
      <protection locked="0"/>
    </xf>
    <xf numFmtId="3" fontId="16" fillId="12" borderId="35" xfId="0" applyNumberFormat="1" applyFont="1" applyFill="1" applyBorder="1" applyAlignment="1" applyProtection="1">
      <alignment horizontal="center" vertical="center" wrapText="1"/>
      <protection locked="0"/>
    </xf>
    <xf numFmtId="0" fontId="27" fillId="0" borderId="0" xfId="0" applyFont="1" applyBorder="1" applyAlignment="1" applyProtection="1">
      <alignment horizontal="left" vertical="center" wrapText="1"/>
      <protection locked="0"/>
    </xf>
    <xf numFmtId="0" fontId="14" fillId="15" borderId="12" xfId="0" applyFont="1" applyFill="1" applyBorder="1" applyAlignment="1" applyProtection="1">
      <alignment horizontal="justify" vertical="top" wrapText="1"/>
      <protection locked="0"/>
    </xf>
    <xf numFmtId="0" fontId="21" fillId="15" borderId="67" xfId="0" applyFont="1" applyFill="1" applyBorder="1" applyAlignment="1" applyProtection="1">
      <alignment horizontal="justify" vertical="top"/>
      <protection locked="0"/>
    </xf>
    <xf numFmtId="0" fontId="21" fillId="15" borderId="13" xfId="0" applyFont="1" applyFill="1" applyBorder="1" applyAlignment="1" applyProtection="1">
      <alignment horizontal="justify" vertical="top"/>
      <protection locked="0"/>
    </xf>
    <xf numFmtId="0" fontId="21" fillId="15" borderId="14" xfId="0" applyFont="1" applyFill="1" applyBorder="1" applyAlignment="1" applyProtection="1">
      <alignment horizontal="justify" vertical="top"/>
      <protection locked="0"/>
    </xf>
    <xf numFmtId="0" fontId="21" fillId="15" borderId="0" xfId="0" applyFont="1" applyFill="1" applyBorder="1" applyAlignment="1" applyProtection="1">
      <alignment horizontal="justify" vertical="top"/>
      <protection locked="0"/>
    </xf>
    <xf numFmtId="0" fontId="21" fillId="15" borderId="15" xfId="0" applyFont="1" applyFill="1" applyBorder="1" applyAlignment="1" applyProtection="1">
      <alignment horizontal="justify" vertical="top"/>
      <protection locked="0"/>
    </xf>
    <xf numFmtId="0" fontId="21" fillId="15" borderId="16" xfId="0" applyFont="1" applyFill="1" applyBorder="1" applyAlignment="1" applyProtection="1">
      <alignment horizontal="justify" vertical="top"/>
      <protection locked="0"/>
    </xf>
    <xf numFmtId="0" fontId="21" fillId="15" borderId="17" xfId="0" applyFont="1" applyFill="1" applyBorder="1" applyAlignment="1" applyProtection="1">
      <alignment horizontal="justify" vertical="top"/>
      <protection locked="0"/>
    </xf>
    <xf numFmtId="0" fontId="21" fillId="15" borderId="18" xfId="0" applyFont="1" applyFill="1" applyBorder="1" applyAlignment="1" applyProtection="1">
      <alignment horizontal="justify" vertical="top"/>
      <protection locked="0"/>
    </xf>
    <xf numFmtId="0" fontId="14" fillId="15" borderId="20" xfId="0" applyFont="1" applyFill="1" applyBorder="1" applyAlignment="1" applyProtection="1">
      <alignment horizontal="justify" vertical="center"/>
      <protection locked="0"/>
    </xf>
    <xf numFmtId="0" fontId="14" fillId="15" borderId="56" xfId="0" applyFont="1" applyFill="1" applyBorder="1" applyAlignment="1" applyProtection="1">
      <alignment horizontal="justify" vertical="center"/>
      <protection locked="0"/>
    </xf>
    <xf numFmtId="0" fontId="14" fillId="15" borderId="19" xfId="0" applyFont="1" applyFill="1" applyBorder="1" applyAlignment="1" applyProtection="1">
      <alignment horizontal="justify" vertical="center"/>
      <protection locked="0"/>
    </xf>
    <xf numFmtId="0" fontId="27" fillId="0" borderId="0" xfId="0" applyFont="1" applyFill="1" applyBorder="1" applyAlignment="1" applyProtection="1">
      <alignment horizontal="left" vertical="justify" wrapText="1"/>
      <protection locked="0"/>
    </xf>
    <xf numFmtId="169" fontId="5" fillId="12" borderId="30" xfId="0" applyNumberFormat="1" applyFont="1" applyFill="1" applyBorder="1" applyAlignment="1" applyProtection="1">
      <alignment horizontal="center" vertical="center"/>
    </xf>
    <xf numFmtId="169" fontId="5" fillId="12" borderId="58" xfId="0" applyNumberFormat="1" applyFont="1" applyFill="1" applyBorder="1" applyAlignment="1" applyProtection="1">
      <alignment horizontal="center" vertical="center"/>
    </xf>
    <xf numFmtId="169" fontId="5" fillId="12" borderId="59" xfId="0" applyNumberFormat="1" applyFont="1" applyFill="1" applyBorder="1" applyAlignment="1" applyProtection="1">
      <alignment horizontal="center" vertical="center"/>
    </xf>
    <xf numFmtId="169" fontId="5" fillId="12" borderId="11" xfId="0" applyNumberFormat="1" applyFont="1" applyFill="1" applyBorder="1" applyAlignment="1" applyProtection="1">
      <alignment horizontal="center" vertical="center"/>
      <protection hidden="1"/>
    </xf>
    <xf numFmtId="169" fontId="5" fillId="12" borderId="0" xfId="0" applyNumberFormat="1" applyFont="1" applyFill="1" applyBorder="1" applyAlignment="1" applyProtection="1">
      <alignment horizontal="center" vertical="center"/>
      <protection hidden="1"/>
    </xf>
    <xf numFmtId="169" fontId="5" fillId="12" borderId="15" xfId="0" applyNumberFormat="1" applyFont="1" applyFill="1" applyBorder="1" applyAlignment="1" applyProtection="1">
      <alignment horizontal="center" vertical="center"/>
      <protection hidden="1"/>
    </xf>
    <xf numFmtId="169" fontId="5" fillId="0" borderId="16" xfId="0" applyNumberFormat="1" applyFont="1" applyFill="1" applyBorder="1" applyAlignment="1" applyProtection="1">
      <alignment horizontal="center" vertical="center" wrapText="1"/>
    </xf>
    <xf numFmtId="169" fontId="5" fillId="0" borderId="17" xfId="0" applyNumberFormat="1" applyFont="1" applyFill="1" applyBorder="1" applyAlignment="1" applyProtection="1">
      <alignment horizontal="center" vertical="center" wrapText="1"/>
    </xf>
    <xf numFmtId="0" fontId="24" fillId="2" borderId="11"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0" fontId="0" fillId="2" borderId="0"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169" fontId="5" fillId="12" borderId="86" xfId="0" applyNumberFormat="1" applyFont="1" applyFill="1" applyBorder="1" applyAlignment="1" applyProtection="1">
      <alignment horizontal="center" vertical="center"/>
    </xf>
    <xf numFmtId="169" fontId="5" fillId="12" borderId="67" xfId="0" applyNumberFormat="1" applyFont="1" applyFill="1" applyBorder="1" applyAlignment="1" applyProtection="1">
      <alignment horizontal="center" vertical="center"/>
    </xf>
    <xf numFmtId="169" fontId="5" fillId="12" borderId="13" xfId="0" applyNumberFormat="1" applyFont="1" applyFill="1" applyBorder="1" applyAlignment="1" applyProtection="1">
      <alignment horizontal="center" vertical="center"/>
    </xf>
    <xf numFmtId="0" fontId="1" fillId="2" borderId="12" xfId="0" applyFont="1"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5" fillId="2" borderId="1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14" fillId="0" borderId="17" xfId="0" applyFont="1" applyBorder="1" applyAlignment="1" applyProtection="1">
      <alignment horizontal="left" vertical="justify" wrapText="1"/>
      <protection locked="0"/>
    </xf>
    <xf numFmtId="169" fontId="1" fillId="12" borderId="14" xfId="2" applyNumberFormat="1" applyFont="1" applyFill="1" applyBorder="1" applyAlignment="1" applyProtection="1">
      <alignment horizontal="center" vertical="center" wrapText="1"/>
    </xf>
    <xf numFmtId="173" fontId="1" fillId="12" borderId="15" xfId="2" applyNumberFormat="1" applyFont="1" applyFill="1" applyBorder="1" applyAlignment="1" applyProtection="1">
      <alignment horizontal="center" vertical="center" wrapText="1"/>
    </xf>
    <xf numFmtId="169" fontId="5" fillId="12" borderId="0" xfId="0" applyNumberFormat="1" applyFont="1" applyFill="1" applyBorder="1" applyAlignment="1" applyProtection="1">
      <alignment horizontal="center" vertical="center" readingOrder="1"/>
    </xf>
    <xf numFmtId="0" fontId="5" fillId="17" borderId="68" xfId="0" applyFont="1" applyFill="1" applyBorder="1" applyAlignment="1" applyProtection="1">
      <alignment horizontal="center" vertical="center"/>
      <protection locked="0"/>
    </xf>
    <xf numFmtId="0" fontId="5" fillId="17" borderId="22" xfId="0" applyFont="1" applyFill="1" applyBorder="1" applyAlignment="1" applyProtection="1">
      <alignment horizontal="center" vertical="center"/>
      <protection locked="0"/>
    </xf>
    <xf numFmtId="0" fontId="64" fillId="0" borderId="11" xfId="0" applyFont="1" applyBorder="1" applyAlignment="1" applyProtection="1">
      <alignment horizontal="left" wrapText="1"/>
      <protection locked="0"/>
    </xf>
    <xf numFmtId="0" fontId="64" fillId="0" borderId="0" xfId="0" applyFont="1" applyBorder="1" applyAlignment="1" applyProtection="1">
      <alignment horizontal="left" wrapText="1"/>
      <protection locked="0"/>
    </xf>
    <xf numFmtId="0" fontId="64" fillId="0" borderId="15" xfId="0" applyFont="1" applyBorder="1" applyAlignment="1" applyProtection="1">
      <alignment horizontal="left" wrapText="1"/>
      <protection locked="0"/>
    </xf>
    <xf numFmtId="0" fontId="22" fillId="12" borderId="35" xfId="0" applyFont="1" applyFill="1" applyBorder="1" applyAlignment="1" applyProtection="1">
      <alignment horizontal="center" vertical="center"/>
    </xf>
    <xf numFmtId="3" fontId="16" fillId="11" borderId="44" xfId="0" applyNumberFormat="1" applyFont="1" applyFill="1" applyBorder="1" applyAlignment="1" applyProtection="1">
      <alignment horizontal="left" vertical="center"/>
      <protection locked="0"/>
    </xf>
    <xf numFmtId="3" fontId="16" fillId="11" borderId="45" xfId="0" applyNumberFormat="1" applyFont="1" applyFill="1" applyBorder="1" applyAlignment="1" applyProtection="1">
      <alignment horizontal="left" vertical="center"/>
      <protection locked="0"/>
    </xf>
    <xf numFmtId="3" fontId="16" fillId="11" borderId="60" xfId="0" applyNumberFormat="1" applyFont="1" applyFill="1" applyBorder="1" applyAlignment="1" applyProtection="1">
      <alignment horizontal="left" vertical="center"/>
      <protection locked="0"/>
    </xf>
    <xf numFmtId="0" fontId="16" fillId="12" borderId="36" xfId="0" applyFont="1" applyFill="1" applyBorder="1" applyAlignment="1" applyProtection="1">
      <alignment horizontal="center" vertical="center"/>
    </xf>
    <xf numFmtId="0" fontId="16" fillId="12" borderId="72" xfId="0" applyFont="1" applyFill="1" applyBorder="1" applyAlignment="1" applyProtection="1">
      <alignment horizontal="center" vertical="center"/>
    </xf>
    <xf numFmtId="169" fontId="16" fillId="11" borderId="48" xfId="0" applyNumberFormat="1" applyFont="1" applyFill="1" applyBorder="1" applyAlignment="1" applyProtection="1">
      <alignment horizontal="right" vertical="center"/>
      <protection locked="0"/>
    </xf>
    <xf numFmtId="169" fontId="16" fillId="11" borderId="43" xfId="0" applyNumberFormat="1" applyFont="1" applyFill="1" applyBorder="1" applyAlignment="1" applyProtection="1">
      <alignment horizontal="right" vertical="center"/>
      <protection locked="0"/>
    </xf>
    <xf numFmtId="169" fontId="16" fillId="11" borderId="57" xfId="0" applyNumberFormat="1" applyFont="1" applyFill="1" applyBorder="1" applyAlignment="1" applyProtection="1">
      <alignment horizontal="right" vertical="center"/>
      <protection locked="0"/>
    </xf>
    <xf numFmtId="169" fontId="16" fillId="11" borderId="75" xfId="0" applyNumberFormat="1" applyFont="1" applyFill="1" applyBorder="1" applyAlignment="1" applyProtection="1">
      <alignment horizontal="right" vertical="center"/>
      <protection locked="0"/>
    </xf>
    <xf numFmtId="169" fontId="16" fillId="11" borderId="33" xfId="0" applyNumberFormat="1" applyFont="1" applyFill="1" applyBorder="1" applyAlignment="1" applyProtection="1">
      <alignment horizontal="right" vertical="center"/>
    </xf>
    <xf numFmtId="169" fontId="16" fillId="11" borderId="54" xfId="0" applyNumberFormat="1" applyFont="1" applyFill="1" applyBorder="1" applyAlignment="1" applyProtection="1">
      <alignment horizontal="right" vertical="center"/>
    </xf>
    <xf numFmtId="169" fontId="16" fillId="11" borderId="51" xfId="0" applyNumberFormat="1" applyFont="1" applyFill="1" applyBorder="1" applyAlignment="1" applyProtection="1">
      <alignment horizontal="right" vertical="center"/>
    </xf>
    <xf numFmtId="0" fontId="0" fillId="15" borderId="20" xfId="0" applyFill="1" applyBorder="1" applyAlignment="1" applyProtection="1">
      <alignment horizontal="justify" vertical="center"/>
      <protection locked="0"/>
    </xf>
    <xf numFmtId="0" fontId="0" fillId="15" borderId="56" xfId="0" applyFill="1" applyBorder="1" applyAlignment="1" applyProtection="1">
      <alignment horizontal="justify" vertical="center"/>
      <protection locked="0"/>
    </xf>
    <xf numFmtId="0" fontId="0" fillId="15" borderId="19" xfId="0" applyFill="1" applyBorder="1" applyAlignment="1" applyProtection="1">
      <alignment horizontal="justify" vertical="center"/>
      <protection locked="0"/>
    </xf>
    <xf numFmtId="0" fontId="2" fillId="15" borderId="20" xfId="1" applyFill="1" applyBorder="1" applyAlignment="1" applyProtection="1">
      <alignment horizontal="justify" vertical="center"/>
      <protection locked="0"/>
    </xf>
    <xf numFmtId="0" fontId="5" fillId="15" borderId="56" xfId="0" applyFont="1" applyFill="1" applyBorder="1" applyAlignment="1" applyProtection="1">
      <alignment horizontal="justify" vertical="center"/>
      <protection locked="0"/>
    </xf>
    <xf numFmtId="0" fontId="5" fillId="15" borderId="19" xfId="0" applyFont="1" applyFill="1" applyBorder="1" applyAlignment="1" applyProtection="1">
      <alignment horizontal="justify" vertical="center"/>
      <protection locked="0"/>
    </xf>
    <xf numFmtId="0" fontId="1" fillId="15" borderId="56" xfId="0" applyFont="1" applyFill="1" applyBorder="1" applyAlignment="1" applyProtection="1">
      <alignment horizontal="justify" vertical="center"/>
      <protection locked="0"/>
    </xf>
    <xf numFmtId="0" fontId="1" fillId="15" borderId="19" xfId="0" applyFont="1" applyFill="1" applyBorder="1" applyAlignment="1" applyProtection="1">
      <alignment horizontal="justify" vertical="center"/>
      <protection locked="0"/>
    </xf>
    <xf numFmtId="0" fontId="16" fillId="12" borderId="39" xfId="0" applyFont="1" applyFill="1" applyBorder="1" applyAlignment="1" applyProtection="1">
      <alignment horizontal="center" vertical="center"/>
    </xf>
    <xf numFmtId="0" fontId="16" fillId="12" borderId="79" xfId="0" applyFont="1" applyFill="1" applyBorder="1" applyAlignment="1" applyProtection="1">
      <alignment horizontal="center" vertical="center"/>
    </xf>
    <xf numFmtId="0" fontId="16" fillId="12" borderId="34" xfId="0" applyFont="1" applyFill="1" applyBorder="1" applyAlignment="1" applyProtection="1">
      <alignment horizontal="center" vertical="center"/>
    </xf>
    <xf numFmtId="0" fontId="5" fillId="15" borderId="20" xfId="0" applyFont="1" applyFill="1" applyBorder="1" applyAlignment="1" applyProtection="1">
      <alignment horizontal="center" vertical="center"/>
      <protection locked="0"/>
    </xf>
    <xf numFmtId="0" fontId="5" fillId="15" borderId="56" xfId="0" quotePrefix="1" applyFont="1" applyFill="1" applyBorder="1" applyAlignment="1" applyProtection="1">
      <alignment horizontal="center" vertical="center"/>
      <protection locked="0"/>
    </xf>
    <xf numFmtId="0" fontId="5" fillId="15" borderId="19" xfId="0" quotePrefix="1" applyFont="1" applyFill="1" applyBorder="1" applyAlignment="1" applyProtection="1">
      <alignment horizontal="center" vertical="center"/>
      <protection locked="0"/>
    </xf>
    <xf numFmtId="0" fontId="16" fillId="11" borderId="33" xfId="0" applyFont="1" applyFill="1" applyBorder="1" applyAlignment="1" applyProtection="1">
      <alignment horizontal="center" vertical="center"/>
      <protection locked="0"/>
    </xf>
    <xf numFmtId="0" fontId="16" fillId="11" borderId="54" xfId="0" applyFont="1" applyFill="1" applyBorder="1" applyAlignment="1" applyProtection="1">
      <alignment horizontal="center" vertical="center"/>
      <protection locked="0"/>
    </xf>
    <xf numFmtId="0" fontId="14" fillId="0" borderId="22" xfId="0" applyFont="1" applyFill="1" applyBorder="1" applyAlignment="1" applyProtection="1">
      <alignment horizontal="justify" vertical="center"/>
      <protection locked="0"/>
    </xf>
    <xf numFmtId="0" fontId="14" fillId="0" borderId="47" xfId="0" applyFont="1" applyFill="1" applyBorder="1" applyAlignment="1" applyProtection="1">
      <alignment horizontal="justify" vertical="center"/>
      <protection locked="0"/>
    </xf>
    <xf numFmtId="0" fontId="14" fillId="12" borderId="68" xfId="0" applyFont="1" applyFill="1" applyBorder="1" applyAlignment="1" applyProtection="1">
      <alignment horizontal="justify" vertical="center"/>
      <protection locked="0"/>
    </xf>
    <xf numFmtId="0" fontId="14" fillId="12" borderId="83" xfId="0" applyFont="1" applyFill="1" applyBorder="1" applyAlignment="1" applyProtection="1">
      <alignment horizontal="justify" vertical="center"/>
      <protection locked="0"/>
    </xf>
    <xf numFmtId="0" fontId="14" fillId="15" borderId="36" xfId="0" applyFont="1" applyFill="1" applyBorder="1" applyAlignment="1" applyProtection="1">
      <alignment horizontal="justify" vertical="top"/>
      <protection locked="0"/>
    </xf>
    <xf numFmtId="0" fontId="14" fillId="15" borderId="72" xfId="0" applyFont="1" applyFill="1" applyBorder="1" applyAlignment="1" applyProtection="1">
      <alignment horizontal="justify" vertical="top"/>
      <protection locked="0"/>
    </xf>
    <xf numFmtId="0" fontId="14" fillId="15" borderId="35" xfId="0" applyFont="1" applyFill="1" applyBorder="1" applyAlignment="1" applyProtection="1">
      <alignment horizontal="justify" vertical="top"/>
      <protection locked="0"/>
    </xf>
    <xf numFmtId="9" fontId="14" fillId="16" borderId="27" xfId="6" applyFont="1" applyFill="1" applyBorder="1" applyAlignment="1" applyProtection="1">
      <alignment horizontal="left" vertical="center" wrapText="1"/>
      <protection locked="0"/>
    </xf>
    <xf numFmtId="9" fontId="14" fillId="16" borderId="64" xfId="6" applyFont="1" applyFill="1" applyBorder="1" applyAlignment="1" applyProtection="1">
      <alignment horizontal="left" vertical="center" wrapText="1"/>
      <protection locked="0"/>
    </xf>
    <xf numFmtId="9" fontId="14" fillId="16" borderId="65" xfId="6" applyFont="1" applyFill="1" applyBorder="1" applyAlignment="1" applyProtection="1">
      <alignment horizontal="left" vertical="center" wrapText="1"/>
      <protection locked="0"/>
    </xf>
    <xf numFmtId="9" fontId="14" fillId="16" borderId="11" xfId="6" applyFont="1" applyFill="1" applyBorder="1" applyAlignment="1" applyProtection="1">
      <alignment horizontal="left" vertical="center" wrapText="1"/>
      <protection locked="0"/>
    </xf>
    <xf numFmtId="9" fontId="14" fillId="16" borderId="0" xfId="6" applyFont="1" applyFill="1" applyBorder="1" applyAlignment="1" applyProtection="1">
      <alignment horizontal="left" vertical="center" wrapText="1"/>
      <protection locked="0"/>
    </xf>
    <xf numFmtId="9" fontId="14" fillId="16" borderId="10" xfId="6" applyFont="1" applyFill="1" applyBorder="1" applyAlignment="1" applyProtection="1">
      <alignment horizontal="left" vertical="center" wrapText="1"/>
      <protection locked="0"/>
    </xf>
    <xf numFmtId="9" fontId="14" fillId="16" borderId="30" xfId="6" applyFont="1" applyFill="1" applyBorder="1" applyAlignment="1" applyProtection="1">
      <alignment horizontal="left" vertical="center" wrapText="1"/>
      <protection locked="0"/>
    </xf>
    <xf numFmtId="9" fontId="14" fillId="16" borderId="58" xfId="6" applyFont="1" applyFill="1" applyBorder="1" applyAlignment="1" applyProtection="1">
      <alignment horizontal="left" vertical="center" wrapText="1"/>
      <protection locked="0"/>
    </xf>
    <xf numFmtId="9" fontId="14" fillId="16" borderId="21" xfId="6" applyFont="1" applyFill="1" applyBorder="1" applyAlignment="1" applyProtection="1">
      <alignment horizontal="left" vertical="center" wrapText="1"/>
      <protection locked="0"/>
    </xf>
    <xf numFmtId="0" fontId="50" fillId="19" borderId="64" xfId="0" applyFont="1" applyFill="1" applyBorder="1" applyAlignment="1">
      <alignment horizontal="left" wrapText="1"/>
    </xf>
    <xf numFmtId="0" fontId="50" fillId="19" borderId="65" xfId="0" applyFont="1" applyFill="1" applyBorder="1" applyAlignment="1">
      <alignment horizontal="left" wrapText="1"/>
    </xf>
    <xf numFmtId="0" fontId="50" fillId="19" borderId="58" xfId="0" applyFont="1" applyFill="1" applyBorder="1" applyAlignment="1">
      <alignment horizontal="left" wrapText="1"/>
    </xf>
    <xf numFmtId="0" fontId="50" fillId="19" borderId="21" xfId="0" applyFont="1" applyFill="1" applyBorder="1" applyAlignment="1">
      <alignment horizontal="left" wrapText="1"/>
    </xf>
    <xf numFmtId="0" fontId="12" fillId="2" borderId="1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9" fontId="16" fillId="12" borderId="80" xfId="6" applyFont="1" applyFill="1" applyBorder="1" applyAlignment="1" applyProtection="1">
      <alignment horizontal="center" vertical="justify"/>
    </xf>
    <xf numFmtId="9" fontId="16" fillId="12" borderId="79" xfId="6" applyFont="1" applyFill="1" applyBorder="1" applyAlignment="1" applyProtection="1">
      <alignment horizontal="center" vertical="justify"/>
    </xf>
    <xf numFmtId="9" fontId="16" fillId="12" borderId="34" xfId="6" applyFont="1" applyFill="1" applyBorder="1" applyAlignment="1" applyProtection="1">
      <alignment horizontal="center" vertical="justify"/>
    </xf>
    <xf numFmtId="0" fontId="22" fillId="12" borderId="39" xfId="0" applyFont="1" applyFill="1" applyBorder="1" applyAlignment="1" applyProtection="1">
      <alignment horizontal="center" vertical="center"/>
    </xf>
    <xf numFmtId="0" fontId="22" fillId="12" borderId="34" xfId="0" applyFont="1" applyFill="1" applyBorder="1" applyAlignment="1" applyProtection="1">
      <alignment horizontal="center" vertical="center"/>
    </xf>
    <xf numFmtId="0" fontId="16" fillId="12" borderId="39" xfId="0" applyFont="1" applyFill="1" applyBorder="1" applyAlignment="1" applyProtection="1">
      <alignment horizontal="left" vertical="center"/>
    </xf>
    <xf numFmtId="0" fontId="16" fillId="12" borderId="79" xfId="0" applyFont="1" applyFill="1" applyBorder="1" applyAlignment="1" applyProtection="1">
      <alignment horizontal="left" vertical="center"/>
    </xf>
    <xf numFmtId="0" fontId="5" fillId="2" borderId="20" xfId="0" applyFont="1" applyFill="1" applyBorder="1" applyAlignment="1" applyProtection="1">
      <alignment horizontal="right" vertical="center"/>
    </xf>
    <xf numFmtId="0" fontId="5" fillId="2" borderId="56" xfId="0" applyFont="1" applyFill="1" applyBorder="1" applyAlignment="1" applyProtection="1">
      <alignment horizontal="right" vertical="center"/>
    </xf>
    <xf numFmtId="0" fontId="5" fillId="2" borderId="19" xfId="0" applyFont="1" applyFill="1" applyBorder="1" applyAlignment="1" applyProtection="1">
      <alignment horizontal="right" vertical="center"/>
    </xf>
    <xf numFmtId="0" fontId="13" fillId="0" borderId="0" xfId="0" quotePrefix="1" applyFont="1" applyBorder="1" applyAlignment="1" applyProtection="1">
      <alignment horizontal="left" vertical="center"/>
      <protection locked="0"/>
    </xf>
    <xf numFmtId="0" fontId="16" fillId="12" borderId="39" xfId="0" quotePrefix="1" applyFont="1" applyFill="1" applyBorder="1" applyAlignment="1" applyProtection="1">
      <alignment horizontal="center" vertical="center"/>
    </xf>
    <xf numFmtId="0" fontId="16" fillId="12" borderId="23" xfId="0" applyFont="1" applyFill="1" applyBorder="1" applyAlignment="1" applyProtection="1">
      <alignment horizontal="center" vertical="center"/>
    </xf>
    <xf numFmtId="0" fontId="17" fillId="15" borderId="24" xfId="0" applyFont="1" applyFill="1" applyBorder="1" applyAlignment="1" applyProtection="1">
      <alignment horizontal="left" vertical="top" wrapText="1"/>
      <protection locked="0"/>
    </xf>
    <xf numFmtId="0" fontId="5" fillId="0" borderId="54"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17" fillId="15" borderId="43" xfId="0" applyFont="1" applyFill="1" applyBorder="1" applyAlignment="1" applyProtection="1">
      <alignment horizontal="justify" vertical="top" wrapText="1"/>
      <protection locked="0"/>
    </xf>
    <xf numFmtId="0" fontId="17" fillId="15" borderId="57" xfId="0" applyFont="1" applyFill="1" applyBorder="1" applyAlignment="1" applyProtection="1">
      <alignment horizontal="justify" vertical="top" wrapText="1"/>
      <protection locked="0"/>
    </xf>
    <xf numFmtId="0" fontId="17" fillId="15" borderId="26" xfId="0" applyFont="1" applyFill="1" applyBorder="1" applyAlignment="1" applyProtection="1">
      <alignment horizontal="justify" vertical="top" wrapText="1"/>
      <protection locked="0"/>
    </xf>
    <xf numFmtId="3" fontId="5" fillId="12" borderId="1" xfId="0" applyNumberFormat="1" applyFont="1" applyFill="1" applyBorder="1" applyAlignment="1" applyProtection="1">
      <alignment horizontal="left" vertical="center"/>
    </xf>
    <xf numFmtId="3" fontId="5" fillId="12" borderId="41" xfId="0" applyNumberFormat="1" applyFont="1" applyFill="1" applyBorder="1" applyAlignment="1" applyProtection="1">
      <alignment horizontal="left" vertical="center"/>
    </xf>
    <xf numFmtId="0" fontId="16" fillId="11" borderId="33" xfId="0" applyFont="1" applyFill="1" applyBorder="1" applyAlignment="1" applyProtection="1">
      <alignment horizontal="center" vertical="center"/>
    </xf>
    <xf numFmtId="0" fontId="16" fillId="11" borderId="54" xfId="0" applyFont="1" applyFill="1" applyBorder="1" applyAlignment="1" applyProtection="1">
      <alignment horizontal="center" vertical="center"/>
    </xf>
    <xf numFmtId="3" fontId="16" fillId="11" borderId="30" xfId="0" applyNumberFormat="1" applyFont="1" applyFill="1" applyBorder="1" applyAlignment="1" applyProtection="1">
      <alignment vertical="center"/>
    </xf>
    <xf numFmtId="3" fontId="16" fillId="11" borderId="58" xfId="0" applyNumberFormat="1" applyFont="1" applyFill="1" applyBorder="1" applyAlignment="1" applyProtection="1">
      <alignment vertical="center"/>
    </xf>
    <xf numFmtId="3" fontId="16" fillId="11" borderId="21" xfId="0" applyNumberFormat="1" applyFont="1" applyFill="1" applyBorder="1" applyAlignment="1" applyProtection="1">
      <alignment vertical="center"/>
    </xf>
    <xf numFmtId="3" fontId="5" fillId="12" borderId="52" xfId="0" applyNumberFormat="1" applyFont="1" applyFill="1" applyBorder="1" applyAlignment="1" applyProtection="1">
      <alignment horizontal="left" vertical="center"/>
    </xf>
    <xf numFmtId="3" fontId="5" fillId="12" borderId="32" xfId="0" applyNumberFormat="1" applyFont="1" applyFill="1" applyBorder="1" applyAlignment="1" applyProtection="1">
      <alignment horizontal="left" vertical="center"/>
    </xf>
    <xf numFmtId="0" fontId="3" fillId="15" borderId="52" xfId="0" applyFont="1" applyFill="1" applyBorder="1" applyAlignment="1" applyProtection="1">
      <alignment horizontal="center" vertical="center"/>
      <protection locked="0"/>
    </xf>
    <xf numFmtId="0" fontId="3" fillId="15" borderId="32"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0" fillId="15" borderId="52" xfId="0" applyFill="1" applyBorder="1" applyAlignment="1" applyProtection="1">
      <alignment horizontal="center" vertical="center"/>
      <protection locked="0"/>
    </xf>
    <xf numFmtId="0" fontId="1" fillId="15" borderId="52" xfId="0" applyFont="1" applyFill="1" applyBorder="1" applyAlignment="1" applyProtection="1">
      <alignment horizontal="center" vertical="center"/>
      <protection locked="0"/>
    </xf>
    <xf numFmtId="0" fontId="3" fillId="15" borderId="43" xfId="0" applyFont="1" applyFill="1" applyBorder="1" applyAlignment="1" applyProtection="1">
      <alignment horizontal="center" vertical="center" wrapText="1"/>
      <protection locked="0"/>
    </xf>
    <xf numFmtId="0" fontId="3" fillId="15" borderId="57" xfId="0" applyFont="1" applyFill="1" applyBorder="1" applyAlignment="1" applyProtection="1">
      <alignment horizontal="center" vertical="center" wrapText="1"/>
      <protection locked="0"/>
    </xf>
    <xf numFmtId="0" fontId="3" fillId="15" borderId="75" xfId="0" applyFont="1" applyFill="1" applyBorder="1" applyAlignment="1" applyProtection="1">
      <alignment horizontal="center" vertical="center" wrapText="1"/>
      <protection locked="0"/>
    </xf>
    <xf numFmtId="0" fontId="2" fillId="15" borderId="43" xfId="1" applyFill="1" applyBorder="1" applyAlignment="1" applyProtection="1">
      <alignment horizontal="center" vertical="center" wrapText="1"/>
      <protection locked="0"/>
    </xf>
    <xf numFmtId="0" fontId="16" fillId="11" borderId="20" xfId="0" applyFont="1" applyFill="1" applyBorder="1" applyAlignment="1" applyProtection="1">
      <alignment horizontal="center" vertical="center"/>
      <protection locked="0"/>
    </xf>
    <xf numFmtId="0" fontId="16" fillId="11" borderId="56" xfId="0" applyFont="1" applyFill="1" applyBorder="1" applyAlignment="1" applyProtection="1">
      <alignment horizontal="center" vertical="center"/>
      <protection locked="0"/>
    </xf>
    <xf numFmtId="0" fontId="16" fillId="11" borderId="24" xfId="0" applyFont="1" applyFill="1" applyBorder="1" applyAlignment="1" applyProtection="1">
      <alignment horizontal="center" vertical="center"/>
      <protection locked="0"/>
    </xf>
    <xf numFmtId="0" fontId="0" fillId="11" borderId="56" xfId="0" applyFill="1" applyBorder="1" applyAlignment="1" applyProtection="1">
      <alignment horizontal="center"/>
      <protection locked="0"/>
    </xf>
    <xf numFmtId="0" fontId="0" fillId="11" borderId="19" xfId="0" applyFill="1" applyBorder="1" applyAlignment="1" applyProtection="1">
      <alignment horizontal="center"/>
      <protection locked="0"/>
    </xf>
    <xf numFmtId="171" fontId="5" fillId="15" borderId="52" xfId="0" applyNumberFormat="1" applyFont="1" applyFill="1" applyBorder="1" applyAlignment="1" applyProtection="1">
      <protection locked="0"/>
    </xf>
    <xf numFmtId="171" fontId="5" fillId="15" borderId="32" xfId="0" applyNumberFormat="1" applyFont="1" applyFill="1" applyBorder="1" applyAlignment="1" applyProtection="1">
      <protection locked="0"/>
    </xf>
    <xf numFmtId="0" fontId="5" fillId="15" borderId="1" xfId="0" applyFont="1" applyFill="1" applyBorder="1" applyAlignment="1" applyProtection="1">
      <protection locked="0"/>
    </xf>
    <xf numFmtId="0" fontId="0" fillId="11" borderId="56" xfId="0" applyFill="1" applyBorder="1" applyAlignment="1" applyProtection="1">
      <alignment horizontal="center" vertical="center"/>
      <protection locked="0"/>
    </xf>
    <xf numFmtId="0" fontId="0" fillId="11" borderId="19" xfId="0" applyFill="1" applyBorder="1" applyAlignment="1" applyProtection="1">
      <alignment horizontal="center" vertical="center"/>
      <protection locked="0"/>
    </xf>
    <xf numFmtId="0" fontId="22" fillId="11" borderId="1" xfId="0" applyFont="1" applyFill="1" applyBorder="1" applyAlignment="1" applyProtection="1">
      <alignment horizontal="left" vertical="center"/>
      <protection locked="0"/>
    </xf>
    <xf numFmtId="0" fontId="0" fillId="11" borderId="1" xfId="0" applyFill="1" applyBorder="1" applyAlignment="1" applyProtection="1">
      <alignment horizontal="left" vertical="center"/>
      <protection locked="0"/>
    </xf>
    <xf numFmtId="0" fontId="0" fillId="11" borderId="41" xfId="0" applyFill="1" applyBorder="1" applyAlignment="1" applyProtection="1">
      <alignment horizontal="left" vertical="center"/>
      <protection locked="0"/>
    </xf>
    <xf numFmtId="0" fontId="5" fillId="15" borderId="76" xfId="0" applyFont="1" applyFill="1" applyBorder="1" applyAlignment="1" applyProtection="1">
      <alignment horizontal="left" vertical="center"/>
      <protection locked="0"/>
    </xf>
    <xf numFmtId="0" fontId="5" fillId="15" borderId="57" xfId="0" applyFont="1" applyFill="1" applyBorder="1" applyAlignment="1" applyProtection="1">
      <alignment horizontal="left" vertical="center"/>
      <protection locked="0"/>
    </xf>
    <xf numFmtId="0" fontId="5" fillId="15" borderId="75" xfId="0" applyFont="1" applyFill="1" applyBorder="1" applyAlignment="1" applyProtection="1">
      <alignment horizontal="left" vertical="center"/>
      <protection locked="0"/>
    </xf>
    <xf numFmtId="0" fontId="5" fillId="15" borderId="52" xfId="0" applyFont="1" applyFill="1" applyBorder="1" applyAlignment="1" applyProtection="1">
      <protection locked="0"/>
    </xf>
    <xf numFmtId="171" fontId="5" fillId="15" borderId="1" xfId="0" applyNumberFormat="1" applyFont="1" applyFill="1" applyBorder="1" applyAlignment="1" applyProtection="1">
      <protection locked="0"/>
    </xf>
    <xf numFmtId="171" fontId="5" fillId="15" borderId="41" xfId="0" applyNumberFormat="1" applyFont="1" applyFill="1" applyBorder="1" applyAlignment="1" applyProtection="1">
      <protection locked="0"/>
    </xf>
    <xf numFmtId="9" fontId="5" fillId="15" borderId="56" xfId="0" applyNumberFormat="1" applyFont="1" applyFill="1" applyBorder="1" applyAlignment="1" applyProtection="1">
      <alignment horizontal="center"/>
      <protection locked="0"/>
    </xf>
    <xf numFmtId="9" fontId="5" fillId="15" borderId="24" xfId="0" applyNumberFormat="1" applyFont="1" applyFill="1" applyBorder="1" applyAlignment="1" applyProtection="1">
      <alignment horizontal="center"/>
      <protection locked="0"/>
    </xf>
    <xf numFmtId="0" fontId="5" fillId="15" borderId="62" xfId="0" applyFont="1" applyFill="1" applyBorder="1" applyAlignment="1" applyProtection="1">
      <alignment horizontal="left" vertical="center"/>
      <protection locked="0"/>
    </xf>
    <xf numFmtId="0" fontId="0" fillId="15" borderId="56" xfId="0" applyFill="1" applyBorder="1" applyAlignment="1" applyProtection="1">
      <protection locked="0"/>
    </xf>
    <xf numFmtId="0" fontId="0" fillId="15" borderId="19" xfId="0" applyFill="1" applyBorder="1" applyAlignment="1" applyProtection="1">
      <protection locked="0"/>
    </xf>
    <xf numFmtId="0" fontId="5" fillId="15" borderId="20" xfId="0" applyFont="1" applyFill="1" applyBorder="1" applyAlignment="1" applyProtection="1">
      <alignment horizontal="left"/>
      <protection locked="0"/>
    </xf>
    <xf numFmtId="0" fontId="0" fillId="15" borderId="56" xfId="0" applyFill="1" applyBorder="1" applyAlignment="1" applyProtection="1">
      <alignment horizontal="left"/>
      <protection locked="0"/>
    </xf>
    <xf numFmtId="0" fontId="0" fillId="15" borderId="19" xfId="0" applyFill="1" applyBorder="1" applyAlignment="1" applyProtection="1">
      <alignment horizontal="left"/>
      <protection locked="0"/>
    </xf>
    <xf numFmtId="9" fontId="5" fillId="15" borderId="1" xfId="0" applyNumberFormat="1" applyFont="1" applyFill="1" applyBorder="1" applyAlignment="1" applyProtection="1">
      <alignment horizontal="center"/>
      <protection locked="0"/>
    </xf>
    <xf numFmtId="0" fontId="5" fillId="15" borderId="1" xfId="0" applyFont="1" applyFill="1" applyBorder="1" applyAlignment="1" applyProtection="1">
      <alignment horizontal="center"/>
      <protection locked="0"/>
    </xf>
    <xf numFmtId="0" fontId="1" fillId="15" borderId="43" xfId="0" applyFont="1" applyFill="1" applyBorder="1" applyAlignment="1" applyProtection="1">
      <protection locked="0"/>
    </xf>
    <xf numFmtId="0" fontId="0" fillId="15" borderId="57" xfId="0" applyFill="1" applyBorder="1" applyAlignment="1" applyProtection="1">
      <protection locked="0"/>
    </xf>
    <xf numFmtId="0" fontId="0" fillId="15" borderId="75" xfId="0" applyFill="1" applyBorder="1" applyAlignment="1" applyProtection="1">
      <protection locked="0"/>
    </xf>
    <xf numFmtId="0" fontId="5" fillId="15" borderId="43" xfId="0" applyFont="1" applyFill="1" applyBorder="1" applyAlignment="1" applyProtection="1">
      <protection locked="0"/>
    </xf>
    <xf numFmtId="9" fontId="5" fillId="15" borderId="52" xfId="0" applyNumberFormat="1" applyFont="1" applyFill="1" applyBorder="1" applyAlignment="1" applyProtection="1">
      <alignment horizontal="center"/>
      <protection locked="0"/>
    </xf>
    <xf numFmtId="0" fontId="5" fillId="15" borderId="52" xfId="0" applyFont="1" applyFill="1" applyBorder="1" applyAlignment="1" applyProtection="1">
      <alignment horizontal="center"/>
      <protection locked="0"/>
    </xf>
    <xf numFmtId="0" fontId="1" fillId="15" borderId="1" xfId="0" applyFont="1" applyFill="1" applyBorder="1" applyAlignment="1" applyProtection="1">
      <alignment vertical="center"/>
      <protection locked="0"/>
    </xf>
    <xf numFmtId="0" fontId="5" fillId="15" borderId="12" xfId="0" applyFont="1" applyFill="1" applyBorder="1" applyAlignment="1" applyProtection="1">
      <alignment horizontal="left" vertical="center"/>
      <protection locked="0"/>
    </xf>
    <xf numFmtId="0" fontId="5" fillId="15" borderId="67" xfId="0" applyFont="1" applyFill="1" applyBorder="1" applyAlignment="1" applyProtection="1">
      <alignment horizontal="left" vertical="center"/>
      <protection locked="0"/>
    </xf>
    <xf numFmtId="0" fontId="5" fillId="15" borderId="13" xfId="0" applyFont="1" applyFill="1" applyBorder="1" applyAlignment="1" applyProtection="1">
      <alignment horizontal="left" vertical="center"/>
      <protection locked="0"/>
    </xf>
    <xf numFmtId="169" fontId="22" fillId="11" borderId="43" xfId="0" applyNumberFormat="1" applyFont="1" applyFill="1" applyBorder="1" applyAlignment="1" applyProtection="1">
      <alignment horizontal="center" vertical="center"/>
    </xf>
    <xf numFmtId="169" fontId="22" fillId="11" borderId="57" xfId="0" applyNumberFormat="1" applyFont="1" applyFill="1" applyBorder="1" applyAlignment="1" applyProtection="1">
      <alignment horizontal="center" vertical="center"/>
    </xf>
    <xf numFmtId="169" fontId="22" fillId="11" borderId="75" xfId="0" applyNumberFormat="1" applyFont="1" applyFill="1" applyBorder="1" applyAlignment="1" applyProtection="1">
      <alignment horizontal="center" vertical="center"/>
    </xf>
    <xf numFmtId="166" fontId="22" fillId="11" borderId="43" xfId="6" applyNumberFormat="1" applyFont="1" applyFill="1" applyBorder="1" applyAlignment="1" applyProtection="1">
      <alignment horizontal="center" vertical="center"/>
    </xf>
    <xf numFmtId="166" fontId="22" fillId="11" borderId="75" xfId="6" applyNumberFormat="1" applyFont="1" applyFill="1" applyBorder="1" applyAlignment="1" applyProtection="1">
      <alignment horizontal="center" vertical="center"/>
    </xf>
    <xf numFmtId="0" fontId="1" fillId="15" borderId="31" xfId="0" applyFont="1" applyFill="1" applyBorder="1" applyAlignment="1" applyProtection="1">
      <alignment vertical="center"/>
      <protection locked="0"/>
    </xf>
    <xf numFmtId="0" fontId="0" fillId="15" borderId="52" xfId="0" applyFill="1" applyBorder="1" applyAlignment="1" applyProtection="1">
      <protection locked="0"/>
    </xf>
    <xf numFmtId="0" fontId="1" fillId="15" borderId="52" xfId="0" applyFont="1" applyFill="1" applyBorder="1" applyAlignment="1" applyProtection="1">
      <alignment vertical="center"/>
      <protection locked="0"/>
    </xf>
    <xf numFmtId="0" fontId="0" fillId="15" borderId="43" xfId="0" applyFill="1" applyBorder="1" applyAlignment="1" applyProtection="1">
      <protection locked="0"/>
    </xf>
    <xf numFmtId="0" fontId="1" fillId="15" borderId="40" xfId="0" applyFont="1" applyFill="1" applyBorder="1" applyAlignment="1" applyProtection="1">
      <alignment vertical="center"/>
      <protection locked="0"/>
    </xf>
    <xf numFmtId="0" fontId="5" fillId="15" borderId="56" xfId="0" applyFont="1" applyFill="1" applyBorder="1" applyAlignment="1" applyProtection="1">
      <alignment horizontal="left"/>
      <protection locked="0"/>
    </xf>
    <xf numFmtId="0" fontId="5" fillId="15" borderId="19" xfId="0" applyFont="1" applyFill="1" applyBorder="1" applyAlignment="1" applyProtection="1">
      <alignment horizontal="left"/>
      <protection locked="0"/>
    </xf>
    <xf numFmtId="0" fontId="0" fillId="15" borderId="31" xfId="0" applyFont="1" applyFill="1" applyBorder="1" applyAlignment="1" applyProtection="1">
      <alignment horizontal="center" vertical="center"/>
      <protection locked="0"/>
    </xf>
    <xf numFmtId="0" fontId="1" fillId="15" borderId="52" xfId="0" applyFont="1" applyFill="1" applyBorder="1" applyAlignment="1" applyProtection="1">
      <alignment horizontal="center"/>
      <protection locked="0"/>
    </xf>
    <xf numFmtId="0" fontId="2" fillId="15" borderId="52" xfId="1" applyFill="1" applyBorder="1" applyAlignment="1" applyProtection="1">
      <alignment horizontal="center"/>
      <protection locked="0"/>
    </xf>
    <xf numFmtId="0" fontId="1" fillId="15" borderId="43" xfId="0" applyFont="1" applyFill="1" applyBorder="1" applyAlignment="1" applyProtection="1">
      <alignment horizontal="center"/>
      <protection locked="0"/>
    </xf>
    <xf numFmtId="0" fontId="0" fillId="15" borderId="31" xfId="0" applyFill="1" applyBorder="1" applyAlignment="1" applyProtection="1">
      <alignment horizontal="center" vertical="center"/>
      <protection locked="0"/>
    </xf>
    <xf numFmtId="9" fontId="5" fillId="15" borderId="67" xfId="0" applyNumberFormat="1" applyFont="1" applyFill="1" applyBorder="1" applyAlignment="1" applyProtection="1">
      <alignment horizontal="center"/>
      <protection locked="0"/>
    </xf>
    <xf numFmtId="9" fontId="5" fillId="15" borderId="77" xfId="0" applyNumberFormat="1" applyFont="1" applyFill="1" applyBorder="1" applyAlignment="1" applyProtection="1">
      <alignment horizontal="center"/>
      <protection locked="0"/>
    </xf>
    <xf numFmtId="0" fontId="0" fillId="15" borderId="40" xfId="0" applyFont="1" applyFill="1" applyBorder="1" applyAlignment="1" applyProtection="1">
      <alignment vertical="center"/>
      <protection locked="0"/>
    </xf>
    <xf numFmtId="0" fontId="22" fillId="11" borderId="36" xfId="0" applyFont="1" applyFill="1" applyBorder="1" applyAlignment="1" applyProtection="1">
      <alignment horizontal="center"/>
      <protection locked="0"/>
    </xf>
    <xf numFmtId="0" fontId="22" fillId="11" borderId="72" xfId="0" applyFont="1" applyFill="1" applyBorder="1" applyAlignment="1" applyProtection="1">
      <alignment horizontal="center"/>
      <protection locked="0"/>
    </xf>
    <xf numFmtId="0" fontId="22" fillId="11" borderId="39" xfId="0" applyFont="1" applyFill="1" applyBorder="1" applyAlignment="1" applyProtection="1">
      <alignment horizontal="center"/>
      <protection locked="0"/>
    </xf>
    <xf numFmtId="0" fontId="22" fillId="11" borderId="35" xfId="0" applyFont="1" applyFill="1" applyBorder="1" applyAlignment="1" applyProtection="1">
      <alignment horizontal="center"/>
      <protection locked="0"/>
    </xf>
    <xf numFmtId="0" fontId="16" fillId="0" borderId="40"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 fillId="15" borderId="20" xfId="0" applyFont="1" applyFill="1" applyBorder="1" applyAlignment="1" applyProtection="1">
      <protection locked="0"/>
    </xf>
    <xf numFmtId="0" fontId="0" fillId="15" borderId="12" xfId="0" applyFill="1" applyBorder="1" applyAlignment="1" applyProtection="1">
      <protection locked="0"/>
    </xf>
    <xf numFmtId="0" fontId="0" fillId="15" borderId="67" xfId="0" applyFill="1" applyBorder="1" applyProtection="1">
      <protection locked="0"/>
    </xf>
    <xf numFmtId="0" fontId="0" fillId="15" borderId="13" xfId="0" applyFill="1" applyBorder="1" applyProtection="1">
      <protection locked="0"/>
    </xf>
    <xf numFmtId="0" fontId="16" fillId="11" borderId="76" xfId="0" applyFont="1" applyFill="1" applyBorder="1" applyAlignment="1" applyProtection="1">
      <alignment horizontal="center" vertical="center"/>
    </xf>
    <xf numFmtId="0" fontId="0" fillId="15" borderId="1" xfId="0" applyFont="1" applyFill="1" applyBorder="1" applyAlignment="1" applyProtection="1">
      <alignment vertical="center"/>
      <protection locked="0"/>
    </xf>
    <xf numFmtId="0" fontId="16" fillId="11" borderId="62" xfId="0" applyFont="1" applyFill="1" applyBorder="1" applyAlignment="1" applyProtection="1">
      <alignment horizontal="center" vertical="center"/>
      <protection locked="0"/>
    </xf>
    <xf numFmtId="0" fontId="16" fillId="11" borderId="19" xfId="0" applyFont="1" applyFill="1" applyBorder="1" applyAlignment="1" applyProtection="1">
      <alignment horizontal="center" vertical="center"/>
      <protection locked="0"/>
    </xf>
    <xf numFmtId="0" fontId="0" fillId="15" borderId="40" xfId="0" applyFill="1" applyBorder="1" applyAlignment="1" applyProtection="1">
      <alignment vertical="center"/>
      <protection locked="0"/>
    </xf>
    <xf numFmtId="0" fontId="16" fillId="11" borderId="1" xfId="0" applyFont="1" applyFill="1" applyBorder="1" applyAlignment="1" applyProtection="1">
      <alignment horizontal="center" vertical="center"/>
      <protection locked="0"/>
    </xf>
    <xf numFmtId="0" fontId="14" fillId="15" borderId="76" xfId="0" applyFont="1" applyFill="1" applyBorder="1" applyAlignment="1" applyProtection="1">
      <alignment horizontal="left" vertical="top" wrapText="1"/>
      <protection locked="0"/>
    </xf>
    <xf numFmtId="0" fontId="14" fillId="15" borderId="57" xfId="0" applyFont="1" applyFill="1" applyBorder="1" applyAlignment="1" applyProtection="1">
      <alignment horizontal="left" vertical="top" wrapText="1"/>
      <protection locked="0"/>
    </xf>
    <xf numFmtId="0" fontId="14" fillId="15" borderId="26" xfId="0" applyFont="1" applyFill="1" applyBorder="1" applyAlignment="1" applyProtection="1">
      <alignment horizontal="left" vertical="top" wrapText="1"/>
      <protection locked="0"/>
    </xf>
    <xf numFmtId="3" fontId="5" fillId="12" borderId="72" xfId="0" applyNumberFormat="1" applyFont="1" applyFill="1" applyBorder="1" applyAlignment="1" applyProtection="1">
      <alignment horizontal="left" vertical="center" wrapText="1"/>
    </xf>
    <xf numFmtId="3" fontId="5" fillId="12" borderId="35" xfId="0" applyNumberFormat="1" applyFont="1" applyFill="1" applyBorder="1" applyAlignment="1" applyProtection="1">
      <alignment horizontal="left" vertical="center" wrapText="1"/>
    </xf>
    <xf numFmtId="0" fontId="16" fillId="2" borderId="17" xfId="0" applyFont="1" applyFill="1" applyBorder="1" applyAlignment="1" applyProtection="1">
      <alignment horizontal="center" vertical="center"/>
    </xf>
    <xf numFmtId="3" fontId="5" fillId="15" borderId="20" xfId="0" applyNumberFormat="1" applyFont="1" applyFill="1" applyBorder="1" applyAlignment="1" applyProtection="1">
      <alignment horizontal="center" vertical="top"/>
      <protection locked="0"/>
    </xf>
    <xf numFmtId="3" fontId="5" fillId="15" borderId="56" xfId="0" applyNumberFormat="1" applyFont="1" applyFill="1" applyBorder="1" applyAlignment="1" applyProtection="1">
      <alignment horizontal="center" vertical="top"/>
      <protection locked="0"/>
    </xf>
    <xf numFmtId="3" fontId="5" fillId="15" borderId="19" xfId="0" applyNumberFormat="1" applyFont="1" applyFill="1" applyBorder="1" applyAlignment="1" applyProtection="1">
      <alignment horizontal="center" vertical="top"/>
      <protection locked="0"/>
    </xf>
    <xf numFmtId="9" fontId="14" fillId="15" borderId="20" xfId="0" applyNumberFormat="1" applyFont="1" applyFill="1" applyBorder="1" applyAlignment="1" applyProtection="1">
      <alignment horizontal="center" vertical="top" wrapText="1"/>
      <protection locked="0"/>
    </xf>
    <xf numFmtId="0" fontId="14" fillId="15" borderId="56" xfId="0" applyFont="1" applyFill="1" applyBorder="1" applyAlignment="1" applyProtection="1">
      <alignment horizontal="center" vertical="top" wrapText="1"/>
      <protection locked="0"/>
    </xf>
    <xf numFmtId="0" fontId="14" fillId="15" borderId="19" xfId="0" applyFont="1" applyFill="1" applyBorder="1" applyAlignment="1" applyProtection="1">
      <alignment horizontal="center" vertical="top" wrapText="1"/>
      <protection locked="0"/>
    </xf>
    <xf numFmtId="0" fontId="14" fillId="0" borderId="43" xfId="0" applyFont="1" applyFill="1" applyBorder="1" applyAlignment="1" applyProtection="1">
      <alignment horizontal="left" vertical="center" wrapText="1"/>
      <protection locked="0"/>
    </xf>
    <xf numFmtId="0" fontId="14" fillId="0" borderId="57" xfId="0" applyFont="1" applyFill="1" applyBorder="1" applyAlignment="1" applyProtection="1">
      <alignment horizontal="left" vertical="center" wrapText="1"/>
      <protection locked="0"/>
    </xf>
    <xf numFmtId="0" fontId="16" fillId="11" borderId="12" xfId="0" applyFont="1" applyFill="1" applyBorder="1" applyAlignment="1" applyProtection="1">
      <alignment horizontal="center" vertical="center"/>
      <protection locked="0"/>
    </xf>
    <xf numFmtId="0" fontId="16" fillId="11" borderId="67" xfId="0" applyFont="1" applyFill="1" applyBorder="1" applyAlignment="1" applyProtection="1">
      <alignment horizontal="center" vertical="center"/>
      <protection locked="0"/>
    </xf>
    <xf numFmtId="0" fontId="16" fillId="11" borderId="13" xfId="0" applyFont="1" applyFill="1" applyBorder="1" applyAlignment="1" applyProtection="1">
      <alignment horizontal="center" vertical="center"/>
      <protection locked="0"/>
    </xf>
    <xf numFmtId="0" fontId="21" fillId="2" borderId="16"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9" fontId="5" fillId="2" borderId="27" xfId="0" applyNumberFormat="1" applyFont="1" applyFill="1" applyBorder="1" applyAlignment="1" applyProtection="1">
      <alignment horizontal="center" vertical="center" wrapText="1"/>
    </xf>
    <xf numFmtId="9" fontId="5" fillId="2" borderId="64" xfId="0" applyNumberFormat="1" applyFont="1" applyFill="1" applyBorder="1" applyAlignment="1" applyProtection="1">
      <alignment horizontal="center" vertical="center" wrapText="1"/>
    </xf>
    <xf numFmtId="9" fontId="5" fillId="2" borderId="65" xfId="0" applyNumberFormat="1" applyFont="1" applyFill="1" applyBorder="1" applyAlignment="1" applyProtection="1">
      <alignment horizontal="center" vertical="center" wrapText="1"/>
    </xf>
    <xf numFmtId="9" fontId="5" fillId="2" borderId="71" xfId="0" applyNumberFormat="1" applyFont="1" applyFill="1" applyBorder="1" applyAlignment="1" applyProtection="1">
      <alignment horizontal="center" vertical="center" wrapText="1"/>
    </xf>
    <xf numFmtId="9" fontId="5" fillId="2" borderId="17" xfId="0" applyNumberFormat="1" applyFont="1" applyFill="1" applyBorder="1" applyAlignment="1" applyProtection="1">
      <alignment horizontal="center" vertical="center" wrapText="1"/>
    </xf>
    <xf numFmtId="9" fontId="5" fillId="2" borderId="2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protection locked="0"/>
    </xf>
    <xf numFmtId="43" fontId="5" fillId="15" borderId="12" xfId="7" applyFont="1" applyFill="1" applyBorder="1" applyAlignment="1" applyProtection="1">
      <alignment horizontal="center" vertical="center"/>
      <protection locked="0"/>
    </xf>
    <xf numFmtId="43" fontId="5" fillId="15" borderId="67" xfId="7" applyFont="1" applyFill="1" applyBorder="1" applyAlignment="1" applyProtection="1">
      <alignment horizontal="center" vertical="center"/>
      <protection locked="0"/>
    </xf>
    <xf numFmtId="43" fontId="5" fillId="15" borderId="13" xfId="7" applyFont="1" applyFill="1" applyBorder="1" applyAlignment="1" applyProtection="1">
      <alignment horizontal="center" vertical="center"/>
      <protection locked="0"/>
    </xf>
    <xf numFmtId="43" fontId="5" fillId="15" borderId="16" xfId="7" applyFont="1" applyFill="1" applyBorder="1" applyAlignment="1" applyProtection="1">
      <alignment horizontal="center" vertical="center"/>
      <protection locked="0"/>
    </xf>
    <xf numFmtId="43" fontId="5" fillId="15" borderId="17" xfId="7" applyFont="1" applyFill="1" applyBorder="1" applyAlignment="1" applyProtection="1">
      <alignment horizontal="center" vertical="center"/>
      <protection locked="0"/>
    </xf>
    <xf numFmtId="43" fontId="5" fillId="15" borderId="18" xfId="7" applyFont="1" applyFill="1" applyBorder="1" applyAlignment="1" applyProtection="1">
      <alignment horizontal="center" vertical="center"/>
      <protection locked="0"/>
    </xf>
    <xf numFmtId="0" fontId="14" fillId="15" borderId="12" xfId="0" applyFont="1" applyFill="1" applyBorder="1" applyAlignment="1" applyProtection="1">
      <alignment horizontal="justify" vertical="center" wrapText="1"/>
      <protection locked="0"/>
    </xf>
    <xf numFmtId="0" fontId="0" fillId="15" borderId="67" xfId="0" applyFill="1" applyBorder="1" applyAlignment="1" applyProtection="1">
      <alignment horizontal="justify" vertical="center" wrapText="1"/>
      <protection locked="0"/>
    </xf>
    <xf numFmtId="0" fontId="0" fillId="15" borderId="13" xfId="0" applyFill="1" applyBorder="1" applyAlignment="1" applyProtection="1">
      <alignment horizontal="justify" vertical="center" wrapText="1"/>
      <protection locked="0"/>
    </xf>
    <xf numFmtId="0" fontId="0" fillId="15" borderId="16" xfId="0" applyFill="1" applyBorder="1" applyAlignment="1" applyProtection="1">
      <alignment horizontal="justify" vertical="center" wrapText="1"/>
      <protection locked="0"/>
    </xf>
    <xf numFmtId="0" fontId="0" fillId="15" borderId="17" xfId="0" applyFill="1" applyBorder="1" applyAlignment="1" applyProtection="1">
      <alignment horizontal="justify" vertical="center" wrapText="1"/>
      <protection locked="0"/>
    </xf>
    <xf numFmtId="0" fontId="0" fillId="15" borderId="18" xfId="0" applyFill="1" applyBorder="1" applyAlignment="1" applyProtection="1">
      <alignment horizontal="justify" vertical="center" wrapText="1"/>
      <protection locked="0"/>
    </xf>
    <xf numFmtId="14" fontId="5" fillId="15" borderId="20" xfId="0" applyNumberFormat="1" applyFont="1" applyFill="1" applyBorder="1" applyAlignment="1" applyProtection="1">
      <alignment horizontal="center" vertical="center"/>
      <protection locked="0"/>
    </xf>
    <xf numFmtId="14" fontId="5" fillId="15" borderId="56" xfId="0" applyNumberFormat="1" applyFont="1" applyFill="1" applyBorder="1" applyAlignment="1" applyProtection="1">
      <alignment horizontal="center" vertical="center"/>
      <protection locked="0"/>
    </xf>
    <xf numFmtId="14" fontId="5" fillId="15" borderId="19" xfId="0" applyNumberFormat="1" applyFont="1" applyFill="1" applyBorder="1" applyAlignment="1" applyProtection="1">
      <alignment horizontal="center" vertical="center"/>
      <protection locked="0"/>
    </xf>
    <xf numFmtId="170" fontId="1" fillId="0" borderId="0" xfId="0" applyNumberFormat="1" applyFont="1" applyFill="1" applyBorder="1" applyAlignment="1" applyProtection="1">
      <protection locked="0"/>
    </xf>
    <xf numFmtId="0" fontId="0" fillId="2" borderId="0" xfId="0" applyFill="1" applyBorder="1" applyAlignment="1" applyProtection="1">
      <alignment horizontal="right" vertical="top" wrapText="1"/>
      <protection locked="0"/>
    </xf>
    <xf numFmtId="0" fontId="17" fillId="15" borderId="20" xfId="0" applyFont="1" applyFill="1" applyBorder="1" applyAlignment="1" applyProtection="1">
      <alignment horizontal="left" vertical="center" wrapText="1"/>
      <protection locked="0"/>
    </xf>
    <xf numFmtId="0" fontId="17" fillId="15" borderId="56" xfId="0" applyFont="1" applyFill="1" applyBorder="1" applyAlignment="1" applyProtection="1">
      <alignment horizontal="left" vertical="center" wrapText="1"/>
      <protection locked="0"/>
    </xf>
    <xf numFmtId="0" fontId="17" fillId="15" borderId="19"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6" fillId="0" borderId="39" xfId="0" quotePrefix="1" applyFont="1" applyBorder="1" applyAlignment="1" applyProtection="1">
      <alignment horizontal="center" vertical="center" wrapText="1"/>
      <protection locked="0"/>
    </xf>
    <xf numFmtId="0" fontId="16" fillId="0" borderId="79" xfId="0" quotePrefix="1" applyFont="1" applyBorder="1" applyAlignment="1" applyProtection="1">
      <alignment horizontal="center" vertical="center" wrapText="1"/>
      <protection locked="0"/>
    </xf>
    <xf numFmtId="0" fontId="16" fillId="0" borderId="23" xfId="0" quotePrefix="1" applyFont="1" applyBorder="1" applyAlignment="1" applyProtection="1">
      <alignment horizontal="center" vertical="center" wrapText="1"/>
      <protection locked="0"/>
    </xf>
    <xf numFmtId="0" fontId="5" fillId="15" borderId="12" xfId="0" applyFont="1" applyFill="1" applyBorder="1" applyAlignment="1" applyProtection="1">
      <alignment horizontal="center" vertical="center" wrapText="1"/>
      <protection locked="0"/>
    </xf>
    <xf numFmtId="0" fontId="5" fillId="15" borderId="67" xfId="0" applyFont="1" applyFill="1" applyBorder="1" applyAlignment="1" applyProtection="1">
      <alignment horizontal="center" vertical="center" wrapText="1"/>
      <protection locked="0"/>
    </xf>
    <xf numFmtId="0" fontId="5" fillId="15" borderId="13" xfId="0" applyFont="1" applyFill="1" applyBorder="1" applyAlignment="1" applyProtection="1">
      <alignment horizontal="center" vertical="center" wrapText="1"/>
      <protection locked="0"/>
    </xf>
    <xf numFmtId="0" fontId="5" fillId="15" borderId="14" xfId="0" applyFont="1" applyFill="1" applyBorder="1" applyAlignment="1" applyProtection="1">
      <alignment horizontal="center" vertical="center" wrapText="1"/>
      <protection locked="0"/>
    </xf>
    <xf numFmtId="0" fontId="5" fillId="15" borderId="0" xfId="0" applyFont="1" applyFill="1" applyBorder="1" applyAlignment="1" applyProtection="1">
      <alignment horizontal="center" vertical="center" wrapText="1"/>
      <protection locked="0"/>
    </xf>
    <xf numFmtId="0" fontId="5" fillId="15" borderId="15" xfId="0" applyFont="1" applyFill="1" applyBorder="1" applyAlignment="1" applyProtection="1">
      <alignment horizontal="center" vertical="center" wrapText="1"/>
      <protection locked="0"/>
    </xf>
    <xf numFmtId="0" fontId="5" fillId="15" borderId="16" xfId="0" applyFont="1" applyFill="1" applyBorder="1" applyAlignment="1" applyProtection="1">
      <alignment horizontal="center" vertical="center" wrapText="1"/>
      <protection locked="0"/>
    </xf>
    <xf numFmtId="0" fontId="5" fillId="15" borderId="17" xfId="0"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wrapText="1"/>
      <protection locked="0"/>
    </xf>
    <xf numFmtId="0" fontId="5" fillId="12" borderId="19"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168" fontId="5" fillId="11" borderId="62" xfId="0" applyNumberFormat="1" applyFont="1" applyFill="1" applyBorder="1" applyAlignment="1" applyProtection="1">
      <alignment horizontal="right" vertical="top" wrapText="1"/>
    </xf>
    <xf numFmtId="0" fontId="16" fillId="0" borderId="80" xfId="0" applyFont="1" applyFill="1" applyBorder="1" applyAlignment="1" applyProtection="1">
      <alignment horizontal="center" vertical="top" wrapText="1"/>
      <protection locked="0"/>
    </xf>
    <xf numFmtId="0" fontId="16" fillId="0" borderId="79" xfId="0" applyFont="1" applyFill="1" applyBorder="1" applyAlignment="1" applyProtection="1">
      <alignment horizontal="center" vertical="top" wrapText="1"/>
      <protection locked="0"/>
    </xf>
    <xf numFmtId="0" fontId="16" fillId="0" borderId="34" xfId="0" applyFont="1" applyFill="1" applyBorder="1" applyAlignment="1" applyProtection="1">
      <alignment horizontal="center" vertical="top" wrapText="1"/>
      <protection locked="0"/>
    </xf>
    <xf numFmtId="0" fontId="22" fillId="2" borderId="35" xfId="0" applyFont="1" applyFill="1" applyBorder="1" applyAlignment="1" applyProtection="1">
      <alignment horizontal="center" vertical="top" wrapText="1"/>
      <protection locked="0"/>
    </xf>
    <xf numFmtId="168" fontId="5" fillId="11" borderId="24" xfId="0" applyNumberFormat="1" applyFont="1" applyFill="1" applyBorder="1" applyAlignment="1" applyProtection="1">
      <alignment horizontal="right" vertical="top" wrapText="1"/>
    </xf>
    <xf numFmtId="166" fontId="5" fillId="12" borderId="26" xfId="0" applyNumberFormat="1" applyFont="1" applyFill="1" applyBorder="1" applyAlignment="1" applyProtection="1">
      <alignment horizontal="center" vertical="center"/>
    </xf>
    <xf numFmtId="2" fontId="5" fillId="12" borderId="20" xfId="0" applyNumberFormat="1" applyFont="1" applyFill="1" applyBorder="1" applyAlignment="1" applyProtection="1">
      <alignment horizontal="center" vertical="center"/>
    </xf>
    <xf numFmtId="2" fontId="5" fillId="12" borderId="56" xfId="0" applyNumberFormat="1" applyFont="1" applyFill="1" applyBorder="1" applyAlignment="1" applyProtection="1">
      <alignment horizontal="center" vertical="center"/>
    </xf>
    <xf numFmtId="2" fontId="5" fillId="12" borderId="19" xfId="0" applyNumberFormat="1" applyFont="1" applyFill="1" applyBorder="1" applyAlignment="1" applyProtection="1">
      <alignment horizontal="center" vertical="center"/>
    </xf>
    <xf numFmtId="3" fontId="5" fillId="15" borderId="43" xfId="0" applyNumberFormat="1" applyFont="1" applyFill="1" applyBorder="1" applyAlignment="1" applyProtection="1">
      <alignment horizontal="center"/>
      <protection locked="0"/>
    </xf>
    <xf numFmtId="3" fontId="5" fillId="15" borderId="57" xfId="0" applyNumberFormat="1" applyFont="1" applyFill="1" applyBorder="1" applyAlignment="1" applyProtection="1">
      <alignment horizontal="center"/>
      <protection locked="0"/>
    </xf>
    <xf numFmtId="3" fontId="5" fillId="15" borderId="75" xfId="0" applyNumberFormat="1" applyFont="1" applyFill="1" applyBorder="1" applyAlignment="1" applyProtection="1">
      <alignment horizontal="center"/>
      <protection locked="0"/>
    </xf>
    <xf numFmtId="0" fontId="0" fillId="0" borderId="57" xfId="0" applyBorder="1"/>
    <xf numFmtId="0" fontId="0" fillId="0" borderId="75" xfId="0" applyBorder="1"/>
    <xf numFmtId="0" fontId="16" fillId="2" borderId="36" xfId="0" applyFont="1" applyFill="1" applyBorder="1" applyAlignment="1" applyProtection="1">
      <alignment horizontal="center" vertical="top" wrapText="1"/>
    </xf>
    <xf numFmtId="0" fontId="16" fillId="2" borderId="72" xfId="0" applyFont="1" applyFill="1" applyBorder="1" applyAlignment="1" applyProtection="1">
      <alignment horizontal="center" vertical="top" wrapText="1"/>
    </xf>
    <xf numFmtId="0" fontId="5" fillId="15" borderId="20" xfId="0" applyFont="1" applyFill="1" applyBorder="1" applyAlignment="1" applyProtection="1">
      <alignment horizontal="center" vertical="center" readingOrder="1"/>
      <protection locked="0"/>
    </xf>
    <xf numFmtId="0" fontId="5" fillId="15" borderId="56" xfId="0" applyFont="1" applyFill="1" applyBorder="1" applyAlignment="1" applyProtection="1">
      <alignment horizontal="center" vertical="center" readingOrder="1"/>
      <protection locked="0"/>
    </xf>
    <xf numFmtId="0" fontId="5" fillId="15" borderId="19" xfId="0" applyFont="1" applyFill="1" applyBorder="1" applyAlignment="1" applyProtection="1">
      <alignment horizontal="center" vertical="center" readingOrder="1"/>
      <protection locked="0"/>
    </xf>
    <xf numFmtId="0" fontId="14" fillId="15" borderId="62" xfId="0" applyFont="1" applyFill="1" applyBorder="1" applyAlignment="1" applyProtection="1">
      <alignment horizontal="left" vertical="center" wrapText="1"/>
      <protection locked="0"/>
    </xf>
    <xf numFmtId="0" fontId="14" fillId="15" borderId="56" xfId="0" applyFont="1" applyFill="1" applyBorder="1" applyAlignment="1" applyProtection="1">
      <alignment horizontal="left" vertical="center" wrapText="1"/>
      <protection locked="0"/>
    </xf>
    <xf numFmtId="0" fontId="14" fillId="15" borderId="19" xfId="0" applyFont="1" applyFill="1" applyBorder="1" applyAlignment="1" applyProtection="1">
      <alignment horizontal="left" vertical="center" wrapText="1"/>
      <protection locked="0"/>
    </xf>
    <xf numFmtId="0" fontId="65" fillId="2" borderId="67" xfId="0" applyFont="1" applyFill="1" applyBorder="1" applyAlignment="1" applyProtection="1">
      <alignment horizontal="left" vertical="top" wrapText="1"/>
      <protection locked="0"/>
    </xf>
    <xf numFmtId="174" fontId="0" fillId="12" borderId="0" xfId="0" applyNumberFormat="1" applyFill="1" applyBorder="1" applyAlignment="1" applyProtection="1">
      <alignment horizontal="center" vertical="center" wrapText="1"/>
    </xf>
    <xf numFmtId="14" fontId="5" fillId="15" borderId="12" xfId="0" applyNumberFormat="1" applyFont="1" applyFill="1" applyBorder="1" applyAlignment="1" applyProtection="1">
      <alignment horizontal="center" vertical="center"/>
      <protection locked="0"/>
    </xf>
    <xf numFmtId="14" fontId="5" fillId="15" borderId="67" xfId="0" applyNumberFormat="1" applyFont="1" applyFill="1" applyBorder="1" applyAlignment="1" applyProtection="1">
      <alignment horizontal="center" vertical="center"/>
      <protection locked="0"/>
    </xf>
    <xf numFmtId="14" fontId="5" fillId="15" borderId="13" xfId="0" applyNumberFormat="1" applyFont="1" applyFill="1" applyBorder="1" applyAlignment="1" applyProtection="1">
      <alignment horizontal="center" vertical="center"/>
      <protection locked="0"/>
    </xf>
    <xf numFmtId="14" fontId="5" fillId="15" borderId="16" xfId="0" applyNumberFormat="1" applyFont="1" applyFill="1" applyBorder="1" applyAlignment="1" applyProtection="1">
      <alignment horizontal="center" vertical="center"/>
      <protection locked="0"/>
    </xf>
    <xf numFmtId="14" fontId="5" fillId="15" borderId="17" xfId="0" applyNumberFormat="1" applyFont="1" applyFill="1" applyBorder="1" applyAlignment="1" applyProtection="1">
      <alignment horizontal="center" vertical="center"/>
      <protection locked="0"/>
    </xf>
    <xf numFmtId="14" fontId="5" fillId="15" borderId="18" xfId="0" applyNumberFormat="1"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wrapText="1"/>
    </xf>
    <xf numFmtId="0" fontId="1" fillId="2" borderId="7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16" borderId="20" xfId="0" applyFont="1" applyFill="1" applyBorder="1" applyAlignment="1" applyProtection="1">
      <alignment horizontal="left" vertical="top" readingOrder="1"/>
      <protection locked="0"/>
    </xf>
    <xf numFmtId="0" fontId="5" fillId="16" borderId="56" xfId="0" applyFont="1" applyFill="1" applyBorder="1" applyAlignment="1" applyProtection="1">
      <alignment horizontal="left" vertical="top" readingOrder="1"/>
      <protection locked="0"/>
    </xf>
    <xf numFmtId="0" fontId="5" fillId="16" borderId="19" xfId="0" applyFont="1" applyFill="1" applyBorder="1" applyAlignment="1" applyProtection="1">
      <alignment horizontal="left" vertical="top" readingOrder="1"/>
      <protection locked="0"/>
    </xf>
    <xf numFmtId="0" fontId="16" fillId="12" borderId="82" xfId="0" applyFont="1" applyFill="1" applyBorder="1" applyAlignment="1" applyProtection="1">
      <alignment horizontal="center"/>
      <protection locked="0"/>
    </xf>
    <xf numFmtId="0" fontId="16" fillId="12" borderId="64" xfId="0" applyFont="1" applyFill="1" applyBorder="1" applyAlignment="1" applyProtection="1">
      <alignment horizontal="center"/>
      <protection locked="0"/>
    </xf>
    <xf numFmtId="0" fontId="16" fillId="12" borderId="65" xfId="0" applyFont="1" applyFill="1" applyBorder="1" applyAlignment="1" applyProtection="1">
      <alignment horizontal="center"/>
      <protection locked="0"/>
    </xf>
    <xf numFmtId="0" fontId="16" fillId="12" borderId="27" xfId="0" applyFont="1" applyFill="1" applyBorder="1" applyAlignment="1" applyProtection="1">
      <alignment horizontal="center" vertical="top" wrapText="1"/>
      <protection locked="0"/>
    </xf>
    <xf numFmtId="0" fontId="16" fillId="12" borderId="64" xfId="0" applyFont="1" applyFill="1" applyBorder="1" applyAlignment="1" applyProtection="1">
      <alignment horizontal="center" vertical="top" wrapText="1"/>
      <protection locked="0"/>
    </xf>
    <xf numFmtId="0" fontId="16" fillId="12" borderId="78" xfId="0" applyFont="1" applyFill="1" applyBorder="1" applyAlignment="1" applyProtection="1">
      <alignment horizontal="center" vertical="top" wrapText="1"/>
      <protection locked="0"/>
    </xf>
    <xf numFmtId="0" fontId="56" fillId="2" borderId="0" xfId="5" applyFont="1" applyFill="1" applyBorder="1" applyAlignment="1" applyProtection="1">
      <alignment horizontal="left"/>
      <protection locked="0"/>
    </xf>
    <xf numFmtId="0" fontId="20" fillId="0" borderId="0" xfId="0" applyFont="1" applyAlignment="1">
      <alignment horizontal="left" vertical="top" wrapText="1"/>
    </xf>
    <xf numFmtId="0" fontId="20" fillId="0" borderId="0" xfId="0" applyFont="1" applyAlignment="1">
      <alignment horizontal="left" vertical="center" wrapText="1"/>
    </xf>
    <xf numFmtId="0" fontId="34"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21" fillId="0" borderId="56" xfId="0" applyFont="1" applyBorder="1" applyAlignment="1">
      <alignment horizontal="left" wrapText="1"/>
    </xf>
    <xf numFmtId="0" fontId="21" fillId="0" borderId="87" xfId="0" applyFont="1" applyBorder="1" applyAlignment="1">
      <alignment horizontal="left" wrapText="1"/>
    </xf>
    <xf numFmtId="0" fontId="21" fillId="0" borderId="91" xfId="0" applyFont="1" applyBorder="1" applyAlignment="1">
      <alignment horizontal="left" wrapText="1"/>
    </xf>
    <xf numFmtId="0" fontId="21" fillId="0" borderId="92" xfId="0" applyFont="1" applyBorder="1" applyAlignment="1">
      <alignment horizontal="left" wrapText="1"/>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0" fontId="22" fillId="0" borderId="1" xfId="0" applyFont="1" applyFill="1" applyBorder="1" applyAlignment="1">
      <alignment horizontal="center" vertical="center"/>
    </xf>
    <xf numFmtId="0" fontId="22" fillId="0" borderId="1" xfId="0" applyFont="1" applyBorder="1" applyAlignment="1">
      <alignment vertical="top" wrapText="1"/>
    </xf>
    <xf numFmtId="0" fontId="0" fillId="0" borderId="1" xfId="0" applyBorder="1" applyAlignment="1">
      <alignment wrapText="1"/>
    </xf>
    <xf numFmtId="0" fontId="22" fillId="0" borderId="1" xfId="0" applyFont="1" applyFill="1" applyBorder="1" applyAlignment="1">
      <alignment horizontal="center" vertical="top"/>
    </xf>
    <xf numFmtId="0" fontId="21" fillId="0" borderId="79" xfId="0" applyFont="1" applyBorder="1" applyAlignment="1">
      <alignment horizontal="left" wrapText="1"/>
    </xf>
    <xf numFmtId="0" fontId="21" fillId="0" borderId="93" xfId="0" applyFont="1" applyBorder="1" applyAlignment="1">
      <alignment horizontal="left" wrapText="1"/>
    </xf>
    <xf numFmtId="0" fontId="21" fillId="0" borderId="56" xfId="0" applyFont="1" applyFill="1" applyBorder="1" applyAlignment="1">
      <alignment horizontal="left" wrapText="1"/>
    </xf>
    <xf numFmtId="0" fontId="21" fillId="0" borderId="87" xfId="0" applyFont="1" applyFill="1" applyBorder="1" applyAlignment="1">
      <alignment horizontal="left" wrapText="1"/>
    </xf>
    <xf numFmtId="0" fontId="38" fillId="3" borderId="88" xfId="0" applyFont="1" applyFill="1" applyBorder="1" applyAlignment="1">
      <alignment horizontal="center" vertical="center"/>
    </xf>
    <xf numFmtId="0" fontId="38" fillId="3" borderId="89" xfId="0" applyFont="1" applyFill="1" applyBorder="1" applyAlignment="1">
      <alignment horizontal="center" vertical="center"/>
    </xf>
    <xf numFmtId="0" fontId="38" fillId="3" borderId="90" xfId="0" applyFont="1" applyFill="1" applyBorder="1" applyAlignment="1">
      <alignment horizontal="center" vertical="center"/>
    </xf>
    <xf numFmtId="0" fontId="38" fillId="3" borderId="58" xfId="0" applyFont="1" applyFill="1" applyBorder="1" applyAlignment="1">
      <alignment horizontal="center" vertical="center"/>
    </xf>
    <xf numFmtId="0" fontId="35" fillId="0" borderId="0" xfId="0" applyFont="1" applyAlignment="1">
      <alignment horizontal="center"/>
    </xf>
    <xf numFmtId="0" fontId="22" fillId="0" borderId="1" xfId="0" applyNumberFormat="1" applyFont="1" applyFill="1" applyBorder="1" applyAlignment="1">
      <alignment horizontal="center" vertical="center" wrapText="1"/>
    </xf>
  </cellXfs>
  <cellStyles count="11">
    <cellStyle name="Hipervínculo" xfId="1" builtinId="8"/>
    <cellStyle name="Millares" xfId="7" builtinId="3"/>
    <cellStyle name="Millares 2" xfId="8"/>
    <cellStyle name="Moneda" xfId="2" builtinId="4"/>
    <cellStyle name="Normal" xfId="0" builtinId="0"/>
    <cellStyle name="Normal 2" xfId="3"/>
    <cellStyle name="Normal 2 2" xfId="9"/>
    <cellStyle name="Normal 3" xfId="4"/>
    <cellStyle name="Normal 3 2" xfId="10"/>
    <cellStyle name="Normal_Matriz Evaluación Marzo 1 de 2008" xfId="5"/>
    <cellStyle name="Porcentual" xfId="6" builtinId="5"/>
  </cellStyles>
  <dxfs count="2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ill>
        <patternFill>
          <bgColor indexed="43"/>
        </patternFill>
      </fill>
    </dxf>
    <dxf>
      <font>
        <b/>
        <i val="0"/>
        <condense val="0"/>
        <extend val="0"/>
      </font>
      <fill>
        <patternFill>
          <bgColor indexed="5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28575</xdr:colOff>
      <xdr:row>1</xdr:row>
      <xdr:rowOff>66675</xdr:rowOff>
    </xdr:from>
    <xdr:to>
      <xdr:col>5</xdr:col>
      <xdr:colOff>180975</xdr:colOff>
      <xdr:row>5</xdr:row>
      <xdr:rowOff>952500</xdr:rowOff>
    </xdr:to>
    <xdr:pic>
      <xdr:nvPicPr>
        <xdr:cNvPr id="9609" name="Imagen 2" descr="escudo alcaldia de pereira[1]">
          <a:extLst>
            <a:ext uri="{FF2B5EF4-FFF2-40B4-BE49-F238E27FC236}">
              <a16:creationId xmlns="" xmlns:a16="http://schemas.microsoft.com/office/drawing/2014/main" id="{00000000-0008-0000-0000-000089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9610" name="Imagen 3">
          <a:extLst>
            <a:ext uri="{FF2B5EF4-FFF2-40B4-BE49-F238E27FC236}">
              <a16:creationId xmlns="" xmlns:a16="http://schemas.microsoft.com/office/drawing/2014/main" id="{00000000-0008-0000-0000-00008A2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twoCellAnchor>
    <xdr:from>
      <xdr:col>2</xdr:col>
      <xdr:colOff>28575</xdr:colOff>
      <xdr:row>1</xdr:row>
      <xdr:rowOff>66675</xdr:rowOff>
    </xdr:from>
    <xdr:to>
      <xdr:col>5</xdr:col>
      <xdr:colOff>180975</xdr:colOff>
      <xdr:row>5</xdr:row>
      <xdr:rowOff>952500</xdr:rowOff>
    </xdr:to>
    <xdr:pic>
      <xdr:nvPicPr>
        <xdr:cNvPr id="4" name="Imagen 2" descr="escudo alcaldia de pereira[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5" name="Imagen 3">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twoCellAnchor>
    <xdr:from>
      <xdr:col>2</xdr:col>
      <xdr:colOff>28575</xdr:colOff>
      <xdr:row>1</xdr:row>
      <xdr:rowOff>66675</xdr:rowOff>
    </xdr:from>
    <xdr:to>
      <xdr:col>5</xdr:col>
      <xdr:colOff>180975</xdr:colOff>
      <xdr:row>5</xdr:row>
      <xdr:rowOff>952500</xdr:rowOff>
    </xdr:to>
    <xdr:pic>
      <xdr:nvPicPr>
        <xdr:cNvPr id="6" name="Imagen 2" descr="escudo alcaldia de pereira[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7" name="Imagen 3">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12</xdr:row>
      <xdr:rowOff>2838450</xdr:rowOff>
    </xdr:from>
    <xdr:to>
      <xdr:col>3</xdr:col>
      <xdr:colOff>447675</xdr:colOff>
      <xdr:row>13</xdr:row>
      <xdr:rowOff>1447800</xdr:rowOff>
    </xdr:to>
    <xdr:pic>
      <xdr:nvPicPr>
        <xdr:cNvPr id="13361" name="Imagen 1">
          <a:extLst>
            <a:ext uri="{FF2B5EF4-FFF2-40B4-BE49-F238E27FC236}">
              <a16:creationId xmlns="" xmlns:a16="http://schemas.microsoft.com/office/drawing/2014/main" id="{00000000-0008-0000-0200-00003134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39395400"/>
          <a:ext cx="4924425" cy="3800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84137</xdr:colOff>
      <xdr:row>23</xdr:row>
      <xdr:rowOff>9526</xdr:rowOff>
    </xdr:from>
    <xdr:to>
      <xdr:col>5</xdr:col>
      <xdr:colOff>14442</xdr:colOff>
      <xdr:row>24</xdr:row>
      <xdr:rowOff>132562</xdr:rowOff>
    </xdr:to>
    <xdr:sp macro="" textlink="">
      <xdr:nvSpPr>
        <xdr:cNvPr id="3074" name="Text Box 2">
          <a:extLst>
            <a:ext uri="{FF2B5EF4-FFF2-40B4-BE49-F238E27FC236}">
              <a16:creationId xmlns="" xmlns:a16="http://schemas.microsoft.com/office/drawing/2014/main" id="{00000000-0008-0000-0300-0000020C0000}"/>
            </a:ext>
          </a:extLst>
        </xdr:cNvPr>
        <xdr:cNvSpPr txBox="1">
          <a:spLocks noChangeArrowheads="1"/>
        </xdr:cNvSpPr>
      </xdr:nvSpPr>
      <xdr:spPr bwMode="auto">
        <a:xfrm>
          <a:off x="6581775" y="6474620"/>
          <a:ext cx="442912" cy="507206"/>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117475</xdr:colOff>
      <xdr:row>17</xdr:row>
      <xdr:rowOff>76200</xdr:rowOff>
    </xdr:from>
    <xdr:to>
      <xdr:col>5</xdr:col>
      <xdr:colOff>47780</xdr:colOff>
      <xdr:row>19</xdr:row>
      <xdr:rowOff>129</xdr:rowOff>
    </xdr:to>
    <xdr:sp macro="" textlink="">
      <xdr:nvSpPr>
        <xdr:cNvPr id="3075" name="Text Box 3">
          <a:extLst>
            <a:ext uri="{FF2B5EF4-FFF2-40B4-BE49-F238E27FC236}">
              <a16:creationId xmlns="" xmlns:a16="http://schemas.microsoft.com/office/drawing/2014/main" id="{00000000-0008-0000-0300-0000030C0000}"/>
            </a:ext>
          </a:extLst>
        </xdr:cNvPr>
        <xdr:cNvSpPr txBox="1">
          <a:spLocks noChangeArrowheads="1"/>
        </xdr:cNvSpPr>
      </xdr:nvSpPr>
      <xdr:spPr bwMode="auto">
        <a:xfrm>
          <a:off x="6610350" y="425767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18</xdr:row>
      <xdr:rowOff>47625</xdr:rowOff>
    </xdr:from>
    <xdr:to>
      <xdr:col>5</xdr:col>
      <xdr:colOff>47906</xdr:colOff>
      <xdr:row>19</xdr:row>
      <xdr:rowOff>161925</xdr:rowOff>
    </xdr:to>
    <xdr:sp macro="" textlink="">
      <xdr:nvSpPr>
        <xdr:cNvPr id="3076" name="Text Box 4">
          <a:extLst>
            <a:ext uri="{FF2B5EF4-FFF2-40B4-BE49-F238E27FC236}">
              <a16:creationId xmlns="" xmlns:a16="http://schemas.microsoft.com/office/drawing/2014/main" id="{00000000-0008-0000-0300-0000040C0000}"/>
            </a:ext>
          </a:extLst>
        </xdr:cNvPr>
        <xdr:cNvSpPr txBox="1">
          <a:spLocks noChangeArrowheads="1"/>
        </xdr:cNvSpPr>
      </xdr:nvSpPr>
      <xdr:spPr bwMode="auto">
        <a:xfrm>
          <a:off x="6600825" y="4419600"/>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19</xdr:row>
      <xdr:rowOff>76200</xdr:rowOff>
    </xdr:from>
    <xdr:to>
      <xdr:col>5</xdr:col>
      <xdr:colOff>47906</xdr:colOff>
      <xdr:row>21</xdr:row>
      <xdr:rowOff>9652</xdr:rowOff>
    </xdr:to>
    <xdr:sp macro="" textlink="">
      <xdr:nvSpPr>
        <xdr:cNvPr id="3077" name="Text Box 5">
          <a:extLst>
            <a:ext uri="{FF2B5EF4-FFF2-40B4-BE49-F238E27FC236}">
              <a16:creationId xmlns="" xmlns:a16="http://schemas.microsoft.com/office/drawing/2014/main" id="{00000000-0008-0000-0300-0000050C0000}"/>
            </a:ext>
          </a:extLst>
        </xdr:cNvPr>
        <xdr:cNvSpPr txBox="1">
          <a:spLocks noChangeArrowheads="1"/>
        </xdr:cNvSpPr>
      </xdr:nvSpPr>
      <xdr:spPr bwMode="auto">
        <a:xfrm>
          <a:off x="6600825" y="4629150"/>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20</xdr:row>
      <xdr:rowOff>76200</xdr:rowOff>
    </xdr:from>
    <xdr:to>
      <xdr:col>5</xdr:col>
      <xdr:colOff>47906</xdr:colOff>
      <xdr:row>22</xdr:row>
      <xdr:rowOff>9652</xdr:rowOff>
    </xdr:to>
    <xdr:sp macro="" textlink="">
      <xdr:nvSpPr>
        <xdr:cNvPr id="3078" name="Text Box 6">
          <a:extLst>
            <a:ext uri="{FF2B5EF4-FFF2-40B4-BE49-F238E27FC236}">
              <a16:creationId xmlns="" xmlns:a16="http://schemas.microsoft.com/office/drawing/2014/main" id="{00000000-0008-0000-0300-0000060C0000}"/>
            </a:ext>
          </a:extLst>
        </xdr:cNvPr>
        <xdr:cNvSpPr txBox="1">
          <a:spLocks noChangeArrowheads="1"/>
        </xdr:cNvSpPr>
      </xdr:nvSpPr>
      <xdr:spPr bwMode="auto">
        <a:xfrm>
          <a:off x="6600825" y="481012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21</xdr:row>
      <xdr:rowOff>38100</xdr:rowOff>
    </xdr:from>
    <xdr:to>
      <xdr:col>5</xdr:col>
      <xdr:colOff>47906</xdr:colOff>
      <xdr:row>22</xdr:row>
      <xdr:rowOff>161925</xdr:rowOff>
    </xdr:to>
    <xdr:sp macro="" textlink="">
      <xdr:nvSpPr>
        <xdr:cNvPr id="3079" name="Text Box 7">
          <a:extLst>
            <a:ext uri="{FF2B5EF4-FFF2-40B4-BE49-F238E27FC236}">
              <a16:creationId xmlns="" xmlns:a16="http://schemas.microsoft.com/office/drawing/2014/main" id="{00000000-0008-0000-0300-0000070C0000}"/>
            </a:ext>
          </a:extLst>
        </xdr:cNvPr>
        <xdr:cNvSpPr txBox="1">
          <a:spLocks noChangeArrowheads="1"/>
        </xdr:cNvSpPr>
      </xdr:nvSpPr>
      <xdr:spPr bwMode="auto">
        <a:xfrm>
          <a:off x="6600825" y="496252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79375</xdr:colOff>
      <xdr:row>22</xdr:row>
      <xdr:rowOff>76200</xdr:rowOff>
    </xdr:from>
    <xdr:to>
      <xdr:col>5</xdr:col>
      <xdr:colOff>9680</xdr:colOff>
      <xdr:row>24</xdr:row>
      <xdr:rowOff>129</xdr:rowOff>
    </xdr:to>
    <xdr:sp macro="" textlink="">
      <xdr:nvSpPr>
        <xdr:cNvPr id="3080" name="Text Box 8">
          <a:extLst>
            <a:ext uri="{FF2B5EF4-FFF2-40B4-BE49-F238E27FC236}">
              <a16:creationId xmlns="" xmlns:a16="http://schemas.microsoft.com/office/drawing/2014/main" id="{00000000-0008-0000-0300-0000080C0000}"/>
            </a:ext>
          </a:extLst>
        </xdr:cNvPr>
        <xdr:cNvSpPr txBox="1">
          <a:spLocks noChangeArrowheads="1"/>
        </xdr:cNvSpPr>
      </xdr:nvSpPr>
      <xdr:spPr bwMode="auto">
        <a:xfrm>
          <a:off x="6572250" y="517207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inaescalante.co/" TargetMode="External"/><Relationship Id="rId1" Type="http://schemas.openxmlformats.org/officeDocument/2006/relationships/hyperlink" Target="mailto:linaescalante.ep@gmail.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Hoja1">
    <tabColor indexed="10"/>
  </sheetPr>
  <dimension ref="A1:GK514"/>
  <sheetViews>
    <sheetView showGridLines="0" view="pageBreakPreview" topLeftCell="I1" zoomScale="70" zoomScaleNormal="75" zoomScaleSheetLayoutView="70" zoomScalePageLayoutView="75" workbookViewId="0">
      <selection activeCell="D303" sqref="D303:N303"/>
    </sheetView>
  </sheetViews>
  <sheetFormatPr baseColWidth="10" defaultColWidth="11.44140625" defaultRowHeight="13.2"/>
  <cols>
    <col min="1" max="1" width="1.44140625" style="142" customWidth="1"/>
    <col min="2" max="2" width="1.44140625" style="156" customWidth="1"/>
    <col min="3" max="3" width="5.33203125" style="157" customWidth="1"/>
    <col min="4" max="4" width="8.6640625" style="158" customWidth="1"/>
    <col min="5" max="5" width="14.33203125" style="158" customWidth="1"/>
    <col min="6" max="6" width="3.88671875" style="158" customWidth="1"/>
    <col min="7" max="7" width="2.44140625" style="158" customWidth="1"/>
    <col min="8" max="8" width="22.33203125" style="158" customWidth="1"/>
    <col min="9" max="9" width="9" style="158" customWidth="1"/>
    <col min="10" max="10" width="11" style="158" customWidth="1"/>
    <col min="11" max="11" width="12.6640625" style="158" customWidth="1"/>
    <col min="12" max="12" width="3.6640625" style="158" customWidth="1"/>
    <col min="13" max="13" width="15.44140625" style="158" customWidth="1"/>
    <col min="14" max="14" width="16.44140625" style="158" customWidth="1"/>
    <col min="15" max="15" width="7.33203125" style="159" customWidth="1"/>
    <col min="16" max="16" width="19" style="159" customWidth="1"/>
    <col min="17" max="17" width="5.44140625" style="159" customWidth="1"/>
    <col min="18" max="18" width="4.33203125" style="159" customWidth="1"/>
    <col min="19" max="19" width="8.6640625" style="159" customWidth="1"/>
    <col min="20" max="20" width="11" style="159" customWidth="1"/>
    <col min="21" max="21" width="9.6640625" style="159" customWidth="1"/>
    <col min="22" max="40" width="6.33203125" style="159" customWidth="1"/>
    <col min="41" max="41" width="7.109375" style="159" customWidth="1"/>
    <col min="42" max="42" width="13" style="159" bestFit="1" customWidth="1"/>
    <col min="43" max="43" width="7.33203125" style="159" customWidth="1"/>
    <col min="44" max="44" width="3.44140625" style="159" bestFit="1" customWidth="1"/>
    <col min="45" max="45" width="1.109375" style="159" hidden="1" customWidth="1"/>
    <col min="46" max="46" width="15.44140625" style="159" hidden="1" customWidth="1"/>
    <col min="47" max="47" width="52.6640625" style="156" hidden="1" customWidth="1"/>
    <col min="48" max="48" width="2.44140625" style="159" hidden="1" customWidth="1"/>
    <col min="49" max="49" width="255.6640625" style="159" hidden="1" customWidth="1"/>
    <col min="50" max="50" width="3" style="159" hidden="1" customWidth="1"/>
    <col min="51" max="51" width="17" style="159" hidden="1" customWidth="1"/>
    <col min="52" max="52" width="2.88671875" style="159" hidden="1" customWidth="1"/>
    <col min="53" max="53" width="17.44140625" style="159" hidden="1" customWidth="1"/>
    <col min="54" max="54" width="2.33203125" style="159" hidden="1" customWidth="1"/>
    <col min="55" max="55" width="17.109375" style="159" hidden="1" customWidth="1"/>
    <col min="56" max="56" width="3.44140625" style="159" hidden="1" customWidth="1"/>
    <col min="57" max="57" width="18.44140625" style="159" hidden="1" customWidth="1"/>
    <col min="58" max="58" width="3.44140625" style="159" hidden="1" customWidth="1"/>
    <col min="59" max="59" width="10.109375" style="159" hidden="1" customWidth="1"/>
    <col min="60" max="60" width="3.109375" style="159" hidden="1" customWidth="1"/>
    <col min="61" max="61" width="10.109375" style="159" hidden="1" customWidth="1"/>
    <col min="62" max="62" width="3.109375" style="159" hidden="1" customWidth="1"/>
    <col min="63" max="63" width="10.109375" style="159" hidden="1" customWidth="1"/>
    <col min="64" max="65" width="10.6640625" style="159" hidden="1" customWidth="1"/>
    <col min="66" max="66" width="18" style="159" hidden="1" customWidth="1"/>
    <col min="67" max="68" width="10.6640625" style="159" hidden="1" customWidth="1"/>
    <col min="69" max="80" width="14.6640625" style="159" hidden="1" customWidth="1"/>
    <col min="81" max="168" width="11.44140625" style="159" hidden="1" customWidth="1"/>
    <col min="169" max="169" width="11.6640625" style="159" hidden="1" customWidth="1"/>
    <col min="170" max="170" width="13.44140625" style="159" hidden="1" customWidth="1"/>
    <col min="171" max="171" width="11.6640625" style="159" hidden="1" customWidth="1"/>
    <col min="172" max="173" width="13.44140625" style="159" hidden="1" customWidth="1"/>
    <col min="174" max="174" width="13.109375" style="159" hidden="1" customWidth="1"/>
    <col min="175" max="177" width="13.44140625" style="159" hidden="1" customWidth="1"/>
    <col min="178" max="178" width="14.88671875" style="159" hidden="1" customWidth="1"/>
    <col min="179" max="180" width="11.6640625" style="159" hidden="1" customWidth="1"/>
    <col min="181" max="193" width="11.44140625" style="159" hidden="1" customWidth="1"/>
    <col min="194" max="194" width="11.44140625" style="159" customWidth="1"/>
    <col min="195" max="195" width="2.6640625" style="159" customWidth="1"/>
    <col min="196" max="16384" width="11.44140625" style="159"/>
  </cols>
  <sheetData>
    <row r="1" spans="1:191">
      <c r="A1" s="156"/>
      <c r="AS1" s="156"/>
      <c r="AU1" s="159"/>
      <c r="GI1" s="160">
        <v>39133</v>
      </c>
    </row>
    <row r="2" spans="1:191">
      <c r="A2" s="156"/>
      <c r="AS2" s="156"/>
      <c r="AU2" s="159"/>
    </row>
    <row r="3" spans="1:191">
      <c r="A3" s="156"/>
      <c r="AS3" s="156"/>
      <c r="AU3" s="159"/>
    </row>
    <row r="4" spans="1:191">
      <c r="A4" s="156"/>
      <c r="AS4" s="156"/>
      <c r="AU4" s="159"/>
    </row>
    <row r="5" spans="1:191">
      <c r="A5" s="156"/>
      <c r="AS5" s="156"/>
      <c r="AU5" s="159"/>
    </row>
    <row r="6" spans="1:191" ht="93" customHeight="1">
      <c r="A6" s="156"/>
      <c r="AS6" s="156"/>
      <c r="AU6" s="159"/>
    </row>
    <row r="7" spans="1:191" s="162" customFormat="1" ht="19.8">
      <c r="B7" s="913" t="s">
        <v>381</v>
      </c>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row>
    <row r="8" spans="1:191" s="162" customFormat="1" ht="23.25" customHeight="1">
      <c r="B8" s="166"/>
      <c r="C8" s="916" t="s">
        <v>267</v>
      </c>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167"/>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row>
    <row r="9" spans="1:191" s="162" customFormat="1" ht="19.8">
      <c r="B9" s="168"/>
      <c r="C9" s="169"/>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1"/>
      <c r="AS9" s="172"/>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row>
    <row r="10" spans="1:191" s="162" customFormat="1" ht="20.25" customHeight="1">
      <c r="B10" s="857" t="s">
        <v>348</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9"/>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row>
    <row r="11" spans="1:191" s="162" customFormat="1" ht="2.25" customHeight="1">
      <c r="B11" s="935"/>
      <c r="C11" s="874"/>
      <c r="D11" s="874"/>
      <c r="E11" s="874"/>
      <c r="F11" s="874"/>
      <c r="G11" s="874"/>
      <c r="H11" s="874"/>
      <c r="I11" s="874"/>
      <c r="J11" s="874"/>
      <c r="K11" s="874"/>
      <c r="L11" s="874"/>
      <c r="M11" s="874"/>
      <c r="N11" s="874"/>
      <c r="O11" s="874"/>
      <c r="P11" s="173"/>
      <c r="Q11" s="173"/>
      <c r="R11" s="173"/>
      <c r="S11" s="874"/>
      <c r="T11" s="874"/>
      <c r="U11" s="874"/>
      <c r="V11" s="874"/>
      <c r="W11" s="173"/>
      <c r="X11" s="173"/>
      <c r="Y11" s="173"/>
      <c r="Z11" s="874"/>
      <c r="AA11" s="874"/>
      <c r="AB11" s="874"/>
      <c r="AC11" s="874"/>
      <c r="AD11" s="173"/>
      <c r="AE11" s="173"/>
      <c r="AF11" s="173"/>
      <c r="AG11" s="874"/>
      <c r="AH11" s="874"/>
      <c r="AI11" s="874"/>
      <c r="AJ11" s="874"/>
      <c r="AK11" s="173"/>
      <c r="AL11" s="173"/>
      <c r="AM11" s="173"/>
      <c r="AN11" s="173"/>
      <c r="AO11" s="173"/>
      <c r="AP11" s="173"/>
      <c r="AQ11" s="173"/>
      <c r="AR11" s="174"/>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row>
    <row r="12" spans="1:191" s="2" customFormat="1" ht="25.5" customHeight="1">
      <c r="A12" s="162"/>
      <c r="B12" s="35"/>
      <c r="C12" s="154" t="s">
        <v>297</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7"/>
      <c r="AH12" s="37"/>
      <c r="AI12" s="37"/>
      <c r="AJ12" s="37"/>
      <c r="AK12" s="37"/>
      <c r="AL12" s="37"/>
      <c r="AM12" s="37"/>
      <c r="AN12" s="37"/>
      <c r="AO12" s="36"/>
      <c r="AP12" s="36"/>
      <c r="AQ12" s="36"/>
      <c r="AR12" s="38"/>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91" s="162" customFormat="1" ht="27" customHeight="1">
      <c r="B13" s="175" t="s">
        <v>246</v>
      </c>
      <c r="C13" s="176"/>
      <c r="D13" s="176"/>
      <c r="E13" s="176"/>
      <c r="F13" s="176"/>
      <c r="G13" s="176"/>
      <c r="H13" s="176"/>
      <c r="I13" s="610" t="s">
        <v>15</v>
      </c>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2"/>
      <c r="AR13" s="177"/>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row>
    <row r="14" spans="1:191" s="162" customFormat="1" ht="21.75" customHeight="1">
      <c r="B14" s="918" t="s">
        <v>0</v>
      </c>
      <c r="C14" s="919"/>
      <c r="D14" s="920" t="s">
        <v>15</v>
      </c>
      <c r="E14" s="921"/>
      <c r="F14" s="921"/>
      <c r="G14" s="921"/>
      <c r="H14" s="921"/>
      <c r="I14" s="922"/>
      <c r="J14" s="922"/>
      <c r="K14" s="922"/>
      <c r="L14" s="922"/>
      <c r="M14" s="922"/>
      <c r="N14" s="922"/>
      <c r="O14" s="922"/>
      <c r="P14" s="923"/>
      <c r="Q14" s="39"/>
      <c r="R14" s="40" t="s">
        <v>1</v>
      </c>
      <c r="S14" s="41"/>
      <c r="T14" s="41"/>
      <c r="U14" s="41"/>
      <c r="V14" s="41"/>
      <c r="W14" s="41"/>
      <c r="X14" s="41"/>
      <c r="Y14" s="41"/>
      <c r="Z14" s="41"/>
      <c r="AA14" s="871" t="s">
        <v>15</v>
      </c>
      <c r="AB14" s="872"/>
      <c r="AC14" s="872"/>
      <c r="AD14" s="872"/>
      <c r="AE14" s="872"/>
      <c r="AF14" s="872"/>
      <c r="AG14" s="872"/>
      <c r="AH14" s="872"/>
      <c r="AI14" s="872"/>
      <c r="AJ14" s="872"/>
      <c r="AK14" s="872"/>
      <c r="AL14" s="872"/>
      <c r="AM14" s="872"/>
      <c r="AN14" s="872"/>
      <c r="AO14" s="872"/>
      <c r="AP14" s="872"/>
      <c r="AQ14" s="873"/>
      <c r="AR14" s="178"/>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row>
    <row r="15" spans="1:191" s="162" customFormat="1" ht="8.25" customHeight="1">
      <c r="B15" s="152"/>
      <c r="C15" s="179"/>
      <c r="D15" s="179"/>
      <c r="E15" s="179"/>
      <c r="F15" s="179"/>
      <c r="G15" s="179"/>
      <c r="H15" s="179"/>
      <c r="I15" s="179"/>
      <c r="J15" s="179"/>
      <c r="K15" s="179"/>
      <c r="L15" s="179"/>
      <c r="M15" s="179"/>
      <c r="N15" s="179"/>
      <c r="O15" s="179"/>
      <c r="P15" s="179"/>
      <c r="Q15" s="39"/>
      <c r="R15" s="40"/>
      <c r="S15" s="41"/>
      <c r="T15" s="41"/>
      <c r="U15" s="41"/>
      <c r="V15" s="41"/>
      <c r="W15" s="41"/>
      <c r="X15" s="41"/>
      <c r="Y15" s="41"/>
      <c r="Z15" s="41"/>
      <c r="AA15" s="41"/>
      <c r="AB15" s="41"/>
      <c r="AC15" s="41"/>
      <c r="AD15" s="41"/>
      <c r="AE15" s="41"/>
      <c r="AF15" s="41"/>
      <c r="AG15" s="41"/>
      <c r="AH15" s="180"/>
      <c r="AI15" s="180"/>
      <c r="AJ15" s="180"/>
      <c r="AK15" s="180"/>
      <c r="AL15" s="180"/>
      <c r="AM15" s="180"/>
      <c r="AN15" s="180"/>
      <c r="AO15" s="180"/>
      <c r="AP15" s="180"/>
      <c r="AQ15" s="180"/>
      <c r="AR15" s="178"/>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row>
    <row r="16" spans="1:191" s="162" customFormat="1" ht="22.5" customHeight="1">
      <c r="B16" s="278" t="s">
        <v>2</v>
      </c>
      <c r="C16" s="181"/>
      <c r="D16" s="181"/>
      <c r="E16" s="181"/>
      <c r="F16" s="181"/>
      <c r="G16" s="181"/>
      <c r="H16" s="182" t="s">
        <v>15</v>
      </c>
      <c r="I16" s="616" t="s">
        <v>304</v>
      </c>
      <c r="J16" s="617"/>
      <c r="K16" s="617"/>
      <c r="L16" s="617"/>
      <c r="M16" s="618"/>
      <c r="N16" s="183" t="s">
        <v>15</v>
      </c>
      <c r="O16" s="96"/>
      <c r="P16" s="1386" t="s">
        <v>327</v>
      </c>
      <c r="Q16" s="1386"/>
      <c r="R16" s="1386"/>
      <c r="S16" s="1386"/>
      <c r="T16" s="1386"/>
      <c r="U16" s="1387"/>
      <c r="V16" s="610" t="s">
        <v>15</v>
      </c>
      <c r="W16" s="611"/>
      <c r="X16" s="611"/>
      <c r="Y16" s="611"/>
      <c r="Z16" s="611"/>
      <c r="AA16" s="611"/>
      <c r="AB16" s="611"/>
      <c r="AC16" s="611"/>
      <c r="AD16" s="611"/>
      <c r="AE16" s="611"/>
      <c r="AF16" s="611"/>
      <c r="AG16" s="611"/>
      <c r="AH16" s="611"/>
      <c r="AI16" s="611"/>
      <c r="AJ16" s="611"/>
      <c r="AK16" s="611"/>
      <c r="AL16" s="611"/>
      <c r="AM16" s="611"/>
      <c r="AN16" s="611"/>
      <c r="AO16" s="612"/>
      <c r="AP16" s="184"/>
      <c r="AQ16" s="184"/>
      <c r="AR16" s="18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row>
    <row r="17" spans="2:180" s="162" customFormat="1" ht="22.5" customHeight="1">
      <c r="B17" s="278"/>
      <c r="C17" s="186"/>
      <c r="D17" s="181"/>
      <c r="E17" s="181"/>
      <c r="F17" s="181"/>
      <c r="G17" s="181"/>
      <c r="H17" s="187" t="s">
        <v>303</v>
      </c>
      <c r="I17" s="187"/>
      <c r="J17" s="187"/>
      <c r="K17" s="187"/>
      <c r="L17" s="181"/>
      <c r="M17" s="181"/>
      <c r="N17" s="181"/>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184"/>
      <c r="AQ17" s="184"/>
      <c r="AR17" s="18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row>
    <row r="18" spans="2:180" s="162" customFormat="1" ht="24" customHeight="1">
      <c r="B18" s="278" t="s">
        <v>3</v>
      </c>
      <c r="C18" s="279"/>
      <c r="D18" s="279"/>
      <c r="E18" s="932" t="s">
        <v>15</v>
      </c>
      <c r="F18" s="933"/>
      <c r="G18" s="933"/>
      <c r="H18" s="933"/>
      <c r="I18" s="933"/>
      <c r="J18" s="933"/>
      <c r="K18" s="933"/>
      <c r="L18" s="933"/>
      <c r="M18" s="933"/>
      <c r="N18" s="933"/>
      <c r="O18" s="933"/>
      <c r="P18" s="933"/>
      <c r="Q18" s="933"/>
      <c r="R18" s="933"/>
      <c r="S18" s="934"/>
      <c r="T18" s="279"/>
      <c r="U18" s="628" t="s">
        <v>330</v>
      </c>
      <c r="V18" s="628"/>
      <c r="W18" s="628"/>
      <c r="X18" s="628"/>
      <c r="Y18" s="629"/>
      <c r="Z18" s="630" t="s">
        <v>332</v>
      </c>
      <c r="AA18" s="614"/>
      <c r="AB18" s="614"/>
      <c r="AC18" s="614"/>
      <c r="AD18" s="615"/>
      <c r="AE18" s="279" t="s">
        <v>4</v>
      </c>
      <c r="AF18" s="929" t="s">
        <v>329</v>
      </c>
      <c r="AG18" s="930"/>
      <c r="AH18" s="930"/>
      <c r="AI18" s="931"/>
      <c r="AJ18" s="279" t="s">
        <v>353</v>
      </c>
      <c r="AK18" s="180"/>
      <c r="AL18" s="932" t="s">
        <v>405</v>
      </c>
      <c r="AM18" s="933"/>
      <c r="AN18" s="933"/>
      <c r="AO18" s="933"/>
      <c r="AP18" s="933"/>
      <c r="AQ18" s="934"/>
      <c r="AR18" s="177"/>
      <c r="AS18" s="165"/>
      <c r="AT18" s="165"/>
      <c r="AU18" s="188" t="s">
        <v>328</v>
      </c>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row>
    <row r="19" spans="2:180" s="162" customFormat="1" ht="16.5" customHeight="1">
      <c r="B19" s="278"/>
      <c r="C19" s="279"/>
      <c r="D19" s="279"/>
      <c r="E19" s="279"/>
      <c r="F19" s="279"/>
      <c r="G19" s="279"/>
      <c r="H19" s="279"/>
      <c r="I19" s="279"/>
      <c r="J19" s="279"/>
      <c r="K19" s="279"/>
      <c r="L19" s="279"/>
      <c r="M19" s="279"/>
      <c r="N19" s="279"/>
      <c r="O19" s="279"/>
      <c r="P19" s="279"/>
      <c r="Q19" s="279"/>
      <c r="R19" s="279"/>
      <c r="S19" s="279"/>
      <c r="T19" s="279"/>
      <c r="U19" s="180"/>
      <c r="V19" s="279"/>
      <c r="W19" s="180"/>
      <c r="X19" s="279"/>
      <c r="Y19" s="279"/>
      <c r="Z19" s="189" t="s">
        <v>298</v>
      </c>
      <c r="AA19" s="279"/>
      <c r="AB19" s="279"/>
      <c r="AC19" s="279"/>
      <c r="AD19" s="279"/>
      <c r="AE19" s="279"/>
      <c r="AF19" s="189" t="s">
        <v>298</v>
      </c>
      <c r="AG19" s="279"/>
      <c r="AH19" s="279"/>
      <c r="AI19" s="279"/>
      <c r="AJ19" s="279"/>
      <c r="AK19" s="180"/>
      <c r="AL19" s="279"/>
      <c r="AM19" s="279"/>
      <c r="AN19" s="279"/>
      <c r="AO19" s="279"/>
      <c r="AP19" s="279"/>
      <c r="AQ19" s="279"/>
      <c r="AR19" s="177"/>
      <c r="AS19" s="165"/>
      <c r="AT19" s="165"/>
      <c r="AU19" s="188" t="s">
        <v>329</v>
      </c>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row>
    <row r="20" spans="2:180" s="162" customFormat="1" ht="15.75" customHeight="1">
      <c r="B20" s="278" t="s">
        <v>5</v>
      </c>
      <c r="C20" s="279"/>
      <c r="D20" s="610" t="s">
        <v>15</v>
      </c>
      <c r="E20" s="611"/>
      <c r="F20" s="611"/>
      <c r="G20" s="611"/>
      <c r="H20" s="611"/>
      <c r="I20" s="612"/>
      <c r="J20" s="279" t="s">
        <v>6</v>
      </c>
      <c r="K20" s="190"/>
      <c r="L20" s="610" t="s">
        <v>15</v>
      </c>
      <c r="M20" s="611"/>
      <c r="N20" s="611"/>
      <c r="O20" s="611"/>
      <c r="P20" s="611"/>
      <c r="Q20" s="611"/>
      <c r="R20" s="611"/>
      <c r="S20" s="612"/>
      <c r="T20" s="279"/>
      <c r="U20" s="279" t="s">
        <v>7</v>
      </c>
      <c r="V20" s="191"/>
      <c r="W20" s="613" t="s">
        <v>15</v>
      </c>
      <c r="X20" s="614"/>
      <c r="Y20" s="614"/>
      <c r="Z20" s="614"/>
      <c r="AA20" s="614"/>
      <c r="AB20" s="614"/>
      <c r="AC20" s="615"/>
      <c r="AD20" s="279"/>
      <c r="AE20" s="279" t="s">
        <v>8</v>
      </c>
      <c r="AF20" s="279"/>
      <c r="AG20" s="613" t="s">
        <v>15</v>
      </c>
      <c r="AH20" s="614"/>
      <c r="AI20" s="614"/>
      <c r="AJ20" s="614"/>
      <c r="AK20" s="614"/>
      <c r="AL20" s="614"/>
      <c r="AM20" s="614"/>
      <c r="AN20" s="614"/>
      <c r="AO20" s="614"/>
      <c r="AP20" s="614"/>
      <c r="AQ20" s="615"/>
      <c r="AR20" s="185"/>
      <c r="AS20" s="165"/>
      <c r="AT20" s="165"/>
      <c r="AU20" s="188"/>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row>
    <row r="21" spans="2:180" s="162" customFormat="1" ht="15" customHeight="1">
      <c r="B21" s="192"/>
      <c r="C21" s="193"/>
      <c r="D21" s="193"/>
      <c r="E21" s="193"/>
      <c r="F21" s="193"/>
      <c r="G21" s="193"/>
      <c r="H21" s="193"/>
      <c r="I21" s="193"/>
      <c r="J21" s="193"/>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194"/>
      <c r="AS21" s="165"/>
      <c r="AT21" s="165"/>
      <c r="AU21" s="188"/>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row>
    <row r="22" spans="2:180" s="162" customFormat="1" ht="22.5" customHeight="1">
      <c r="B22" s="195"/>
      <c r="C22" s="196"/>
      <c r="D22" s="329"/>
      <c r="E22" s="329"/>
      <c r="F22" s="329"/>
      <c r="G22" s="329"/>
      <c r="H22" s="329"/>
      <c r="I22" s="329"/>
      <c r="J22" s="329"/>
      <c r="K22" s="329"/>
      <c r="L22" s="329"/>
      <c r="M22" s="329"/>
      <c r="N22" s="329"/>
      <c r="O22" s="191"/>
      <c r="P22" s="191"/>
      <c r="Q22" s="191"/>
      <c r="R22" s="191"/>
      <c r="S22" s="191"/>
      <c r="T22" s="191"/>
      <c r="U22" s="191"/>
      <c r="V22" s="191"/>
      <c r="W22" s="329"/>
      <c r="X22" s="329"/>
      <c r="Y22" s="329"/>
      <c r="Z22" s="329"/>
      <c r="AA22" s="329"/>
      <c r="AB22" s="329"/>
      <c r="AC22" s="329"/>
      <c r="AD22" s="329"/>
      <c r="AE22" s="329"/>
      <c r="AF22" s="329" t="s">
        <v>15</v>
      </c>
      <c r="AG22" s="329"/>
      <c r="AH22" s="329"/>
      <c r="AI22" s="197"/>
      <c r="AJ22" s="197"/>
      <c r="AK22" s="197"/>
      <c r="AL22" s="197"/>
      <c r="AM22" s="197"/>
      <c r="AN22" s="197"/>
      <c r="AO22" s="197"/>
      <c r="AP22" s="197"/>
      <c r="AQ22" s="197"/>
      <c r="AR22" s="198"/>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row>
    <row r="23" spans="2:180" s="162" customFormat="1" ht="22.5" customHeight="1">
      <c r="B23" s="278" t="s">
        <v>16</v>
      </c>
      <c r="C23" s="329"/>
      <c r="D23" s="329"/>
      <c r="E23" s="329"/>
      <c r="F23" s="329"/>
      <c r="G23" s="329"/>
      <c r="H23" s="329"/>
      <c r="I23" s="329"/>
      <c r="J23" s="329"/>
      <c r="K23" s="329"/>
      <c r="L23" s="329"/>
      <c r="M23" s="329"/>
      <c r="N23" s="329"/>
      <c r="O23" s="191"/>
      <c r="P23" s="191"/>
      <c r="Q23" s="191"/>
      <c r="R23" s="191"/>
      <c r="S23" s="191"/>
      <c r="T23" s="191"/>
      <c r="U23" s="191"/>
      <c r="V23" s="191"/>
      <c r="W23" s="329"/>
      <c r="X23" s="329"/>
      <c r="Y23" s="329"/>
      <c r="Z23" s="329"/>
      <c r="AA23" s="329"/>
      <c r="AB23" s="329"/>
      <c r="AC23" s="329"/>
      <c r="AD23" s="329"/>
      <c r="AE23" s="329"/>
      <c r="AF23" s="329"/>
      <c r="AG23" s="329"/>
      <c r="AH23" s="329"/>
      <c r="AI23" s="197"/>
      <c r="AJ23" s="197"/>
      <c r="AK23" s="197"/>
      <c r="AL23" s="197"/>
      <c r="AM23" s="197"/>
      <c r="AN23" s="197"/>
      <c r="AO23" s="197"/>
      <c r="AP23" s="197"/>
      <c r="AQ23" s="197"/>
      <c r="AR23" s="198"/>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row>
    <row r="24" spans="2:180" s="162" customFormat="1" ht="14.25" customHeight="1">
      <c r="B24" s="278"/>
      <c r="C24" s="622" t="s">
        <v>9</v>
      </c>
      <c r="D24" s="622"/>
      <c r="E24" s="622"/>
      <c r="F24" s="622"/>
      <c r="G24" s="622"/>
      <c r="H24" s="622"/>
      <c r="I24" s="622"/>
      <c r="J24" s="622"/>
      <c r="K24" s="622" t="s">
        <v>10</v>
      </c>
      <c r="L24" s="622"/>
      <c r="M24" s="622"/>
      <c r="N24" s="622"/>
      <c r="O24" s="622"/>
      <c r="P24" s="622"/>
      <c r="Q24" s="622"/>
      <c r="R24" s="622"/>
      <c r="S24" s="622" t="s">
        <v>11</v>
      </c>
      <c r="T24" s="622"/>
      <c r="U24" s="622"/>
      <c r="V24" s="622"/>
      <c r="W24" s="622"/>
      <c r="X24" s="622"/>
      <c r="Y24" s="622"/>
      <c r="Z24" s="622" t="s">
        <v>12</v>
      </c>
      <c r="AA24" s="622"/>
      <c r="AB24" s="622"/>
      <c r="AC24" s="622"/>
      <c r="AD24" s="622"/>
      <c r="AE24" s="622"/>
      <c r="AF24" s="622"/>
      <c r="AG24" s="619" t="s">
        <v>268</v>
      </c>
      <c r="AH24" s="619"/>
      <c r="AI24" s="619"/>
      <c r="AJ24" s="619"/>
      <c r="AK24" s="619"/>
      <c r="AL24" s="619"/>
      <c r="AM24" s="619"/>
      <c r="AN24" s="619"/>
      <c r="AO24" s="619"/>
      <c r="AP24" s="619"/>
      <c r="AQ24" s="619"/>
      <c r="AR24" s="198"/>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row>
    <row r="25" spans="2:180" s="162" customFormat="1" ht="4.5" customHeight="1">
      <c r="B25" s="278"/>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199"/>
      <c r="AH25" s="200"/>
      <c r="AI25" s="200"/>
      <c r="AJ25" s="200"/>
      <c r="AK25" s="200"/>
      <c r="AL25" s="200"/>
      <c r="AM25" s="200"/>
      <c r="AN25" s="200"/>
      <c r="AO25" s="200"/>
      <c r="AP25" s="200"/>
      <c r="AQ25" s="201"/>
      <c r="AR25" s="198"/>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row>
    <row r="26" spans="2:180" s="162" customFormat="1" ht="12" customHeight="1">
      <c r="B26" s="278"/>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202" t="s">
        <v>13</v>
      </c>
      <c r="AH26" s="42" t="s">
        <v>15</v>
      </c>
      <c r="AI26" s="203"/>
      <c r="AJ26" s="204" t="s">
        <v>269</v>
      </c>
      <c r="AK26" s="204"/>
      <c r="AL26" s="43"/>
      <c r="AM26" s="203"/>
      <c r="AN26" s="204" t="s">
        <v>14</v>
      </c>
      <c r="AO26" s="203"/>
      <c r="AP26" s="43"/>
      <c r="AQ26" s="205"/>
      <c r="AR26" s="198"/>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row>
    <row r="27" spans="2:180" s="162" customFormat="1" ht="5.25" customHeight="1">
      <c r="B27" s="278"/>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206"/>
      <c r="AH27" s="207"/>
      <c r="AI27" s="207"/>
      <c r="AJ27" s="208"/>
      <c r="AK27" s="208"/>
      <c r="AL27" s="208"/>
      <c r="AM27" s="208"/>
      <c r="AN27" s="208"/>
      <c r="AO27" s="208"/>
      <c r="AP27" s="208"/>
      <c r="AQ27" s="209"/>
      <c r="AR27" s="198"/>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row>
    <row r="28" spans="2:180" s="162" customFormat="1" ht="22.5" customHeight="1">
      <c r="B28" s="278"/>
      <c r="C28" s="625" t="s">
        <v>15</v>
      </c>
      <c r="D28" s="625"/>
      <c r="E28" s="625"/>
      <c r="F28" s="625"/>
      <c r="G28" s="625"/>
      <c r="H28" s="625"/>
      <c r="I28" s="625"/>
      <c r="J28" s="625"/>
      <c r="K28" s="625" t="s">
        <v>15</v>
      </c>
      <c r="L28" s="625"/>
      <c r="M28" s="625"/>
      <c r="N28" s="625"/>
      <c r="O28" s="625"/>
      <c r="P28" s="625"/>
      <c r="Q28" s="625"/>
      <c r="R28" s="625"/>
      <c r="S28" s="625" t="s">
        <v>15</v>
      </c>
      <c r="T28" s="625"/>
      <c r="U28" s="625"/>
      <c r="V28" s="625"/>
      <c r="W28" s="625"/>
      <c r="X28" s="625"/>
      <c r="Y28" s="625"/>
      <c r="Z28" s="625" t="s">
        <v>15</v>
      </c>
      <c r="AA28" s="625"/>
      <c r="AB28" s="625"/>
      <c r="AC28" s="625"/>
      <c r="AD28" s="625"/>
      <c r="AE28" s="625"/>
      <c r="AF28" s="625"/>
      <c r="AG28" s="620" t="s">
        <v>15</v>
      </c>
      <c r="AH28" s="611"/>
      <c r="AI28" s="611"/>
      <c r="AJ28" s="611"/>
      <c r="AK28" s="611"/>
      <c r="AL28" s="611"/>
      <c r="AM28" s="611"/>
      <c r="AN28" s="611"/>
      <c r="AO28" s="611"/>
      <c r="AP28" s="611"/>
      <c r="AQ28" s="612"/>
      <c r="AR28" s="198"/>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row>
    <row r="29" spans="2:180" s="162" customFormat="1" ht="7.5" customHeight="1">
      <c r="B29" s="195"/>
      <c r="C29" s="329"/>
      <c r="D29" s="329"/>
      <c r="E29" s="329"/>
      <c r="F29" s="329"/>
      <c r="G29" s="329"/>
      <c r="H29" s="329"/>
      <c r="I29" s="329"/>
      <c r="J29" s="329"/>
      <c r="K29" s="329"/>
      <c r="L29" s="329"/>
      <c r="M29" s="329"/>
      <c r="N29" s="329"/>
      <c r="O29" s="191"/>
      <c r="P29" s="191"/>
      <c r="Q29" s="191"/>
      <c r="R29" s="191"/>
      <c r="S29" s="191"/>
      <c r="T29" s="191"/>
      <c r="U29" s="191"/>
      <c r="V29" s="191"/>
      <c r="W29" s="329"/>
      <c r="X29" s="329"/>
      <c r="Y29" s="329"/>
      <c r="Z29" s="329"/>
      <c r="AA29" s="329"/>
      <c r="AB29" s="329"/>
      <c r="AC29" s="329"/>
      <c r="AD29" s="329"/>
      <c r="AE29" s="329"/>
      <c r="AF29" s="329"/>
      <c r="AG29" s="329"/>
      <c r="AH29" s="329"/>
      <c r="AI29" s="197"/>
      <c r="AJ29" s="197"/>
      <c r="AK29" s="197"/>
      <c r="AL29" s="197"/>
      <c r="AM29" s="197"/>
      <c r="AN29" s="197"/>
      <c r="AO29" s="197"/>
      <c r="AP29" s="197"/>
      <c r="AQ29" s="197"/>
      <c r="AR29" s="198"/>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row>
    <row r="30" spans="2:180" s="162" customFormat="1" ht="23.25" customHeight="1">
      <c r="B30" s="210"/>
      <c r="C30" s="211" t="s">
        <v>305</v>
      </c>
      <c r="D30" s="212"/>
      <c r="E30" s="212"/>
      <c r="F30" s="212"/>
      <c r="G30" s="212"/>
      <c r="H30" s="212"/>
      <c r="I30" s="212"/>
      <c r="J30" s="212"/>
      <c r="K30" s="212"/>
      <c r="L30" s="212"/>
      <c r="M30" s="212"/>
      <c r="N30" s="212"/>
      <c r="O30" s="181"/>
      <c r="P30" s="181"/>
      <c r="Q30" s="181"/>
      <c r="R30" s="181"/>
      <c r="S30" s="181"/>
      <c r="T30" s="181"/>
      <c r="U30" s="181"/>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4"/>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165"/>
      <c r="FU30" s="165"/>
      <c r="FV30" s="165"/>
      <c r="FW30" s="165"/>
      <c r="FX30" s="165"/>
    </row>
    <row r="31" spans="2:180" s="162" customFormat="1" ht="12.75" customHeight="1">
      <c r="B31" s="210"/>
      <c r="C31" s="212"/>
      <c r="D31" s="212"/>
      <c r="E31" s="212"/>
      <c r="F31" s="212"/>
      <c r="G31" s="212"/>
      <c r="H31" s="212"/>
      <c r="I31" s="212"/>
      <c r="J31" s="212"/>
      <c r="K31" s="212"/>
      <c r="L31" s="212"/>
      <c r="M31" s="212"/>
      <c r="N31" s="212"/>
      <c r="O31" s="181"/>
      <c r="P31" s="181"/>
      <c r="Q31" s="181"/>
      <c r="R31" s="181"/>
      <c r="S31" s="181"/>
      <c r="T31" s="181"/>
      <c r="U31" s="181"/>
      <c r="V31" s="213"/>
      <c r="W31" s="213"/>
      <c r="X31" s="213"/>
      <c r="Y31" s="213"/>
      <c r="Z31" s="213"/>
      <c r="AA31" s="213"/>
      <c r="AB31" s="213"/>
      <c r="AC31" s="213"/>
      <c r="AD31" s="213"/>
      <c r="AE31" s="213"/>
      <c r="AF31" s="213"/>
      <c r="AG31" s="215" t="s">
        <v>346</v>
      </c>
      <c r="AH31" s="216"/>
      <c r="AI31" s="216"/>
      <c r="AJ31" s="216"/>
      <c r="AK31" s="216"/>
      <c r="AL31" s="216"/>
      <c r="AM31" s="216"/>
      <c r="AN31" s="216"/>
      <c r="AO31" s="216"/>
      <c r="AP31" s="216"/>
      <c r="AQ31" s="217"/>
      <c r="AR31" s="214"/>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row>
    <row r="32" spans="2:180" s="162" customFormat="1" ht="38.1" customHeight="1">
      <c r="B32" s="626" t="s">
        <v>17</v>
      </c>
      <c r="C32" s="627"/>
      <c r="D32" s="627"/>
      <c r="E32" s="627"/>
      <c r="F32" s="627"/>
      <c r="G32" s="627"/>
      <c r="H32" s="888"/>
      <c r="I32" s="889"/>
      <c r="J32" s="889"/>
      <c r="K32" s="889"/>
      <c r="L32" s="889"/>
      <c r="M32" s="889"/>
      <c r="N32" s="889"/>
      <c r="O32" s="889"/>
      <c r="P32" s="889"/>
      <c r="Q32" s="889"/>
      <c r="R32" s="889"/>
      <c r="S32" s="889"/>
      <c r="T32" s="889"/>
      <c r="U32" s="889"/>
      <c r="V32" s="890"/>
      <c r="W32" s="96"/>
      <c r="X32" s="96"/>
      <c r="Y32" s="96"/>
      <c r="Z32" s="96"/>
      <c r="AA32" s="96"/>
      <c r="AB32" s="96"/>
      <c r="AC32" s="96"/>
      <c r="AD32" s="96"/>
      <c r="AE32" s="203"/>
      <c r="AF32" s="203"/>
      <c r="AG32" s="218" t="s">
        <v>357</v>
      </c>
      <c r="AH32" s="219"/>
      <c r="AI32" s="220"/>
      <c r="AJ32" s="221"/>
      <c r="AK32" s="221"/>
      <c r="AL32" s="149"/>
      <c r="AM32" s="148"/>
      <c r="AN32" s="222" t="s">
        <v>15</v>
      </c>
      <c r="AO32" s="44"/>
      <c r="AP32" s="44"/>
      <c r="AQ32" s="223"/>
      <c r="AR32" s="224"/>
      <c r="AS32" s="165"/>
      <c r="AT32" s="165"/>
      <c r="AV32" s="165"/>
      <c r="AW32" s="599" t="s">
        <v>421</v>
      </c>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row>
    <row r="33" spans="1:180" s="162" customFormat="1" ht="17.100000000000001" customHeight="1">
      <c r="B33" s="278"/>
      <c r="C33" s="279"/>
      <c r="D33" s="279"/>
      <c r="E33" s="279"/>
      <c r="F33" s="279"/>
      <c r="G33" s="279"/>
      <c r="H33" s="189" t="s">
        <v>298</v>
      </c>
      <c r="I33" s="279"/>
      <c r="J33" s="279"/>
      <c r="K33" s="279"/>
      <c r="L33" s="279"/>
      <c r="M33" s="279"/>
      <c r="N33" s="279"/>
      <c r="O33" s="279"/>
      <c r="P33" s="279"/>
      <c r="Q33" s="279"/>
      <c r="R33" s="279"/>
      <c r="S33" s="279"/>
      <c r="T33" s="279"/>
      <c r="U33" s="279"/>
      <c r="V33" s="176"/>
      <c r="W33" s="176"/>
      <c r="X33" s="176"/>
      <c r="Y33" s="176"/>
      <c r="Z33" s="176"/>
      <c r="AA33" s="176"/>
      <c r="AB33" s="176"/>
      <c r="AC33" s="176"/>
      <c r="AD33" s="176"/>
      <c r="AE33" s="176"/>
      <c r="AF33" s="176"/>
      <c r="AG33" s="1341" t="s">
        <v>361</v>
      </c>
      <c r="AH33" s="1342"/>
      <c r="AI33" s="1342"/>
      <c r="AJ33" s="1342"/>
      <c r="AK33" s="1342"/>
      <c r="AL33" s="1342"/>
      <c r="AM33" s="1342"/>
      <c r="AN33" s="225"/>
      <c r="AO33" s="225"/>
      <c r="AP33" s="225"/>
      <c r="AQ33" s="226"/>
      <c r="AR33" s="224"/>
      <c r="AS33" s="165"/>
      <c r="AT33" s="165"/>
      <c r="AU33" s="162" t="s">
        <v>307</v>
      </c>
      <c r="AV33" s="165"/>
      <c r="AW33" s="599" t="s">
        <v>422</v>
      </c>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row>
    <row r="34" spans="1:180" s="162" customFormat="1" ht="30.75" customHeight="1">
      <c r="B34" s="278"/>
      <c r="C34" s="907" t="s">
        <v>354</v>
      </c>
      <c r="D34" s="908"/>
      <c r="E34" s="908"/>
      <c r="F34" s="908"/>
      <c r="G34" s="909"/>
      <c r="H34" s="227" t="s">
        <v>18</v>
      </c>
      <c r="I34" s="891" t="s">
        <v>19</v>
      </c>
      <c r="J34" s="891"/>
      <c r="K34" s="891"/>
      <c r="L34" s="902" t="s">
        <v>20</v>
      </c>
      <c r="M34" s="902"/>
      <c r="N34" s="228" t="s">
        <v>21</v>
      </c>
      <c r="O34" s="203"/>
      <c r="P34" s="902" t="s">
        <v>22</v>
      </c>
      <c r="Q34" s="902"/>
      <c r="R34" s="203"/>
      <c r="S34" s="229"/>
      <c r="T34" s="892" t="s">
        <v>306</v>
      </c>
      <c r="U34" s="893"/>
      <c r="V34" s="893"/>
      <c r="W34" s="893"/>
      <c r="X34" s="893"/>
      <c r="Y34" s="893"/>
      <c r="Z34" s="893"/>
      <c r="AA34" s="893"/>
      <c r="AB34" s="893"/>
      <c r="AC34" s="893"/>
      <c r="AD34" s="894"/>
      <c r="AE34" s="203"/>
      <c r="AF34" s="220"/>
      <c r="AG34" s="1367"/>
      <c r="AH34" s="1368"/>
      <c r="AI34" s="1368"/>
      <c r="AJ34" s="1368"/>
      <c r="AK34" s="1368"/>
      <c r="AL34" s="1368"/>
      <c r="AM34" s="1368"/>
      <c r="AN34" s="1368"/>
      <c r="AO34" s="1368"/>
      <c r="AP34" s="1368"/>
      <c r="AQ34" s="1369"/>
      <c r="AR34" s="224"/>
      <c r="AS34" s="165"/>
      <c r="AT34" s="165"/>
      <c r="AU34" s="162" t="s">
        <v>308</v>
      </c>
      <c r="AV34" s="165"/>
      <c r="AW34" s="599" t="s">
        <v>423</v>
      </c>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c r="EM34" s="165"/>
      <c r="EN34" s="165"/>
      <c r="EO34" s="165"/>
      <c r="EP34" s="165"/>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c r="FT34" s="165"/>
      <c r="FU34" s="165"/>
      <c r="FV34" s="165"/>
      <c r="FW34" s="165"/>
      <c r="FX34" s="165"/>
    </row>
    <row r="35" spans="1:180" s="162" customFormat="1" ht="38.1" customHeight="1">
      <c r="B35" s="278"/>
      <c r="C35" s="903" t="s">
        <v>23</v>
      </c>
      <c r="D35" s="904"/>
      <c r="E35" s="904"/>
      <c r="F35" s="904"/>
      <c r="G35" s="905"/>
      <c r="H35" s="230"/>
      <c r="I35" s="906"/>
      <c r="J35" s="906"/>
      <c r="K35" s="906"/>
      <c r="L35" s="621"/>
      <c r="M35" s="621"/>
      <c r="N35" s="231">
        <f>SUM(H35:M35)</f>
        <v>0</v>
      </c>
      <c r="O35" s="203"/>
      <c r="P35" s="630"/>
      <c r="Q35" s="615"/>
      <c r="R35" s="203"/>
      <c r="S35" s="229"/>
      <c r="T35" s="1370" t="s">
        <v>24</v>
      </c>
      <c r="U35" s="1371"/>
      <c r="V35" s="1371"/>
      <c r="W35" s="1371"/>
      <c r="X35" s="1371"/>
      <c r="Y35" s="1371"/>
      <c r="Z35" s="1371"/>
      <c r="AA35" s="1371"/>
      <c r="AB35" s="1371"/>
      <c r="AC35" s="1371"/>
      <c r="AD35" s="1372"/>
      <c r="AE35" s="203"/>
      <c r="AF35" s="203"/>
      <c r="AG35" s="929"/>
      <c r="AH35" s="930"/>
      <c r="AI35" s="930"/>
      <c r="AJ35" s="930"/>
      <c r="AK35" s="930"/>
      <c r="AL35" s="930"/>
      <c r="AM35" s="930"/>
      <c r="AN35" s="930"/>
      <c r="AO35" s="930"/>
      <c r="AP35" s="930"/>
      <c r="AQ35" s="931"/>
      <c r="AR35" s="224"/>
      <c r="AS35" s="165"/>
      <c r="AT35" s="165"/>
      <c r="AU35" s="162" t="s">
        <v>309</v>
      </c>
      <c r="AV35" s="165"/>
      <c r="AW35" s="599" t="s">
        <v>424</v>
      </c>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5"/>
      <c r="FS35" s="165"/>
      <c r="FT35" s="165"/>
      <c r="FU35" s="165"/>
      <c r="FV35" s="165"/>
      <c r="FW35" s="165"/>
      <c r="FX35" s="165"/>
    </row>
    <row r="36" spans="1:180" s="162" customFormat="1" ht="45" customHeight="1">
      <c r="B36" s="278"/>
      <c r="C36" s="903" t="s">
        <v>25</v>
      </c>
      <c r="D36" s="904"/>
      <c r="E36" s="904"/>
      <c r="F36" s="904"/>
      <c r="G36" s="905"/>
      <c r="H36" s="230"/>
      <c r="I36" s="621"/>
      <c r="J36" s="621"/>
      <c r="K36" s="621"/>
      <c r="L36" s="621"/>
      <c r="M36" s="621"/>
      <c r="N36" s="234">
        <f>SUM(H36:M36)</f>
        <v>0</v>
      </c>
      <c r="O36" s="203"/>
      <c r="P36" s="621"/>
      <c r="Q36" s="621"/>
      <c r="R36" s="203"/>
      <c r="S36" s="44"/>
      <c r="T36" s="1376"/>
      <c r="U36" s="1377"/>
      <c r="V36" s="1377"/>
      <c r="W36" s="1377"/>
      <c r="X36" s="1377"/>
      <c r="Y36" s="1377"/>
      <c r="Z36" s="1377"/>
      <c r="AA36" s="1377"/>
      <c r="AB36" s="1377"/>
      <c r="AC36" s="1377"/>
      <c r="AD36" s="1378"/>
      <c r="AE36" s="203"/>
      <c r="AF36" s="203"/>
      <c r="AG36" s="929"/>
      <c r="AH36" s="930"/>
      <c r="AI36" s="930"/>
      <c r="AJ36" s="930"/>
      <c r="AK36" s="930"/>
      <c r="AL36" s="930"/>
      <c r="AM36" s="930"/>
      <c r="AN36" s="930"/>
      <c r="AO36" s="930"/>
      <c r="AP36" s="930"/>
      <c r="AQ36" s="931"/>
      <c r="AR36" s="224"/>
      <c r="AS36" s="165"/>
      <c r="AT36" s="165"/>
      <c r="AU36" s="162" t="s">
        <v>310</v>
      </c>
      <c r="AV36" s="165"/>
      <c r="AW36" s="599" t="s">
        <v>425</v>
      </c>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65"/>
      <c r="EH36" s="165"/>
      <c r="EI36" s="165"/>
      <c r="EJ36" s="165"/>
      <c r="EK36" s="165"/>
      <c r="EL36" s="165"/>
      <c r="EM36" s="165"/>
      <c r="EN36" s="165"/>
      <c r="EO36" s="165"/>
      <c r="EP36" s="165"/>
      <c r="EQ36" s="165"/>
      <c r="ER36" s="165"/>
      <c r="ES36" s="165"/>
      <c r="ET36" s="165"/>
      <c r="EU36" s="165"/>
      <c r="EV36" s="165"/>
      <c r="EW36" s="165"/>
      <c r="EX36" s="165"/>
      <c r="EY36" s="165"/>
      <c r="EZ36" s="165"/>
      <c r="FA36" s="165"/>
      <c r="FB36" s="165"/>
      <c r="FC36" s="165"/>
      <c r="FD36" s="165"/>
      <c r="FE36" s="165"/>
      <c r="FF36" s="165"/>
      <c r="FG36" s="165"/>
      <c r="FH36" s="165"/>
      <c r="FI36" s="165"/>
      <c r="FJ36" s="165"/>
      <c r="FK36" s="165"/>
      <c r="FL36" s="165"/>
      <c r="FM36" s="165"/>
      <c r="FN36" s="165"/>
      <c r="FO36" s="165"/>
      <c r="FP36" s="165"/>
      <c r="FQ36" s="165"/>
      <c r="FR36" s="165"/>
      <c r="FS36" s="165"/>
      <c r="FT36" s="165"/>
      <c r="FU36" s="165"/>
      <c r="FV36" s="165"/>
      <c r="FW36" s="165"/>
      <c r="FX36" s="165"/>
    </row>
    <row r="37" spans="1:180" s="162" customFormat="1" ht="42" customHeight="1">
      <c r="B37" s="278"/>
      <c r="C37" s="903" t="s">
        <v>26</v>
      </c>
      <c r="D37" s="904"/>
      <c r="E37" s="904"/>
      <c r="F37" s="904"/>
      <c r="G37" s="905"/>
      <c r="H37" s="232"/>
      <c r="I37" s="621"/>
      <c r="J37" s="621"/>
      <c r="K37" s="621"/>
      <c r="L37" s="621"/>
      <c r="M37" s="621"/>
      <c r="N37" s="234">
        <f>SUM(H37:M37)</f>
        <v>0</v>
      </c>
      <c r="O37" s="203"/>
      <c r="P37" s="621"/>
      <c r="Q37" s="621"/>
      <c r="R37" s="203"/>
      <c r="S37" s="44"/>
      <c r="T37" s="1379"/>
      <c r="U37" s="1380"/>
      <c r="V37" s="1380"/>
      <c r="W37" s="1380"/>
      <c r="X37" s="1380"/>
      <c r="Y37" s="1380"/>
      <c r="Z37" s="1380"/>
      <c r="AA37" s="1380"/>
      <c r="AB37" s="1380"/>
      <c r="AC37" s="1380"/>
      <c r="AD37" s="1381"/>
      <c r="AE37" s="203"/>
      <c r="AF37" s="203"/>
      <c r="AG37" s="929"/>
      <c r="AH37" s="930"/>
      <c r="AI37" s="930"/>
      <c r="AJ37" s="930"/>
      <c r="AK37" s="930"/>
      <c r="AL37" s="930"/>
      <c r="AM37" s="930"/>
      <c r="AN37" s="930"/>
      <c r="AO37" s="930"/>
      <c r="AP37" s="930"/>
      <c r="AQ37" s="931"/>
      <c r="AR37" s="224"/>
      <c r="AS37" s="165"/>
      <c r="AT37" s="165"/>
      <c r="AU37" s="162" t="s">
        <v>311</v>
      </c>
      <c r="AV37" s="165"/>
      <c r="AW37" s="599" t="s">
        <v>426</v>
      </c>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c r="EY37" s="165"/>
      <c r="EZ37" s="165"/>
      <c r="FA37" s="165"/>
      <c r="FB37" s="165"/>
      <c r="FC37" s="165"/>
      <c r="FD37" s="165"/>
      <c r="FE37" s="165"/>
      <c r="FF37" s="165"/>
      <c r="FG37" s="165"/>
      <c r="FH37" s="165"/>
      <c r="FI37" s="165"/>
      <c r="FJ37" s="165"/>
      <c r="FK37" s="165"/>
      <c r="FL37" s="165"/>
      <c r="FM37" s="165"/>
      <c r="FN37" s="165"/>
      <c r="FO37" s="165"/>
      <c r="FP37" s="165"/>
      <c r="FQ37" s="165"/>
      <c r="FR37" s="165"/>
      <c r="FS37" s="165"/>
      <c r="FT37" s="165"/>
      <c r="FU37" s="165"/>
      <c r="FV37" s="165"/>
      <c r="FW37" s="165"/>
      <c r="FX37" s="165"/>
    </row>
    <row r="38" spans="1:180" s="162" customFormat="1" ht="33.9" customHeight="1">
      <c r="B38" s="278"/>
      <c r="C38" s="903" t="s">
        <v>27</v>
      </c>
      <c r="D38" s="904"/>
      <c r="E38" s="904"/>
      <c r="F38" s="904"/>
      <c r="G38" s="905"/>
      <c r="H38" s="233">
        <f>SUM(H35:H37)</f>
        <v>0</v>
      </c>
      <c r="I38" s="867">
        <f>SUM(I35:K37)</f>
        <v>0</v>
      </c>
      <c r="J38" s="867"/>
      <c r="K38" s="867"/>
      <c r="L38" s="867">
        <f>SUM(L35:M37)</f>
        <v>0</v>
      </c>
      <c r="M38" s="867"/>
      <c r="N38" s="473">
        <f>H38+I38+L38</f>
        <v>0</v>
      </c>
      <c r="O38" s="203"/>
      <c r="P38" s="845">
        <f>P35+P36+P37</f>
        <v>0</v>
      </c>
      <c r="Q38" s="1385"/>
      <c r="R38" s="203"/>
      <c r="S38" s="44"/>
      <c r="T38" s="1382"/>
      <c r="U38" s="1383"/>
      <c r="V38" s="1383"/>
      <c r="W38" s="1383"/>
      <c r="X38" s="1383"/>
      <c r="Y38" s="1383"/>
      <c r="Z38" s="1383"/>
      <c r="AA38" s="1383"/>
      <c r="AB38" s="1383"/>
      <c r="AC38" s="1383"/>
      <c r="AD38" s="1384"/>
      <c r="AE38" s="203"/>
      <c r="AF38" s="203"/>
      <c r="AG38" s="929"/>
      <c r="AH38" s="930"/>
      <c r="AI38" s="930"/>
      <c r="AJ38" s="930"/>
      <c r="AK38" s="930"/>
      <c r="AL38" s="930"/>
      <c r="AM38" s="930"/>
      <c r="AN38" s="930"/>
      <c r="AO38" s="930"/>
      <c r="AP38" s="930"/>
      <c r="AQ38" s="931"/>
      <c r="AR38" s="224"/>
      <c r="AS38" s="165"/>
      <c r="AT38" s="165" t="s">
        <v>15</v>
      </c>
      <c r="AV38" s="165"/>
      <c r="AW38" s="599" t="s">
        <v>427</v>
      </c>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c r="EY38" s="165"/>
      <c r="EZ38" s="165"/>
      <c r="FA38" s="165"/>
      <c r="FB38" s="165"/>
      <c r="FC38" s="165"/>
      <c r="FD38" s="165"/>
      <c r="FE38" s="165"/>
      <c r="FF38" s="165"/>
      <c r="FG38" s="165"/>
      <c r="FH38" s="165"/>
      <c r="FI38" s="165"/>
      <c r="FJ38" s="165"/>
      <c r="FK38" s="165"/>
      <c r="FL38" s="165"/>
      <c r="FM38" s="165"/>
      <c r="FN38" s="165"/>
      <c r="FO38" s="165"/>
      <c r="FP38" s="165"/>
      <c r="FQ38" s="165"/>
      <c r="FR38" s="165"/>
      <c r="FS38" s="165"/>
      <c r="FT38" s="165"/>
      <c r="FU38" s="165"/>
      <c r="FV38" s="165"/>
      <c r="FW38" s="165"/>
      <c r="FX38" s="165"/>
    </row>
    <row r="39" spans="1:180" s="162" customFormat="1" ht="26.25" customHeight="1">
      <c r="B39" s="278"/>
      <c r="C39" s="937" t="s">
        <v>316</v>
      </c>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224"/>
      <c r="AS39" s="165"/>
      <c r="AT39" s="165" t="s">
        <v>15</v>
      </c>
      <c r="AU39" s="162" t="s">
        <v>312</v>
      </c>
      <c r="AV39" s="165"/>
      <c r="AW39" s="599" t="s">
        <v>428</v>
      </c>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c r="FQ39" s="165"/>
      <c r="FR39" s="165"/>
      <c r="FS39" s="165"/>
      <c r="FT39" s="165"/>
      <c r="FU39" s="165"/>
      <c r="FV39" s="165"/>
      <c r="FW39" s="165"/>
      <c r="FX39" s="165"/>
    </row>
    <row r="40" spans="1:180" s="162" customFormat="1" ht="13.5" customHeight="1" thickBot="1">
      <c r="A40" s="156"/>
      <c r="B40" s="278"/>
      <c r="C40" s="235"/>
      <c r="D40" s="236"/>
      <c r="E40" s="236"/>
      <c r="F40" s="236"/>
      <c r="G40" s="236"/>
      <c r="H40" s="236"/>
      <c r="I40" s="236"/>
      <c r="J40" s="236"/>
      <c r="K40" s="236"/>
      <c r="L40" s="236"/>
      <c r="M40" s="236"/>
      <c r="N40" s="236"/>
      <c r="O40" s="237"/>
      <c r="P40" s="237"/>
      <c r="Q40" s="237"/>
      <c r="R40" s="237"/>
      <c r="S40" s="237"/>
      <c r="T40" s="237"/>
      <c r="U40" s="237"/>
      <c r="V40" s="237"/>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24"/>
      <c r="AS40" s="165"/>
      <c r="AT40" s="165"/>
      <c r="AU40" s="162" t="s">
        <v>331</v>
      </c>
      <c r="AV40" s="165"/>
      <c r="AW40" s="599" t="s">
        <v>429</v>
      </c>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165"/>
      <c r="FE40" s="165"/>
      <c r="FF40" s="165"/>
      <c r="FG40" s="165"/>
      <c r="FH40" s="165"/>
      <c r="FI40" s="165"/>
      <c r="FJ40" s="165"/>
      <c r="FK40" s="165"/>
      <c r="FL40" s="165"/>
      <c r="FM40" s="165"/>
      <c r="FN40" s="165"/>
      <c r="FO40" s="165"/>
      <c r="FP40" s="165"/>
      <c r="FQ40" s="165"/>
      <c r="FR40" s="165"/>
      <c r="FS40" s="165"/>
      <c r="FT40" s="165"/>
      <c r="FU40" s="165"/>
      <c r="FV40" s="165"/>
      <c r="FW40" s="165"/>
      <c r="FX40" s="165"/>
    </row>
    <row r="41" spans="1:180" s="162" customFormat="1" ht="26.25" customHeight="1">
      <c r="A41" s="156"/>
      <c r="B41" s="278"/>
      <c r="C41" s="898" t="s">
        <v>28</v>
      </c>
      <c r="D41" s="899"/>
      <c r="E41" s="899"/>
      <c r="F41" s="899"/>
      <c r="G41" s="899"/>
      <c r="H41" s="899"/>
      <c r="I41" s="899"/>
      <c r="J41" s="899"/>
      <c r="K41" s="899"/>
      <c r="L41" s="899"/>
      <c r="M41" s="899"/>
      <c r="N41" s="899"/>
      <c r="O41" s="899"/>
      <c r="P41" s="899"/>
      <c r="Q41" s="899"/>
      <c r="R41" s="899"/>
      <c r="S41" s="899"/>
      <c r="T41" s="899"/>
      <c r="U41" s="899"/>
      <c r="V41" s="899"/>
      <c r="W41" s="1373" t="s">
        <v>317</v>
      </c>
      <c r="X41" s="1374"/>
      <c r="Y41" s="1374"/>
      <c r="Z41" s="1374"/>
      <c r="AA41" s="1374"/>
      <c r="AB41" s="1374"/>
      <c r="AC41" s="1374"/>
      <c r="AD41" s="1374"/>
      <c r="AE41" s="1374"/>
      <c r="AF41" s="1374"/>
      <c r="AG41" s="1374"/>
      <c r="AH41" s="1374"/>
      <c r="AI41" s="1374"/>
      <c r="AJ41" s="1374"/>
      <c r="AK41" s="1374"/>
      <c r="AL41" s="1374"/>
      <c r="AM41" s="1374"/>
      <c r="AN41" s="1374"/>
      <c r="AO41" s="1374"/>
      <c r="AP41" s="1374"/>
      <c r="AQ41" s="1375"/>
      <c r="AR41" s="224"/>
      <c r="AS41" s="165"/>
      <c r="AT41" s="165"/>
      <c r="AU41" s="162" t="s">
        <v>332</v>
      </c>
      <c r="AV41" s="165"/>
      <c r="AW41" s="600" t="s">
        <v>430</v>
      </c>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165"/>
      <c r="FE41" s="165"/>
      <c r="FF41" s="165"/>
      <c r="FG41" s="165"/>
      <c r="FH41" s="165"/>
      <c r="FI41" s="165"/>
      <c r="FJ41" s="165"/>
      <c r="FK41" s="165"/>
      <c r="FL41" s="165"/>
      <c r="FM41" s="165"/>
      <c r="FN41" s="165"/>
      <c r="FO41" s="165"/>
      <c r="FP41" s="165"/>
      <c r="FQ41" s="165"/>
      <c r="FR41" s="165"/>
      <c r="FS41" s="165"/>
      <c r="FT41" s="165"/>
      <c r="FU41" s="165"/>
      <c r="FV41" s="165"/>
      <c r="FW41" s="165"/>
      <c r="FX41" s="165"/>
    </row>
    <row r="42" spans="1:180" s="162" customFormat="1" ht="26.25" customHeight="1">
      <c r="A42" s="156"/>
      <c r="B42" s="278"/>
      <c r="C42" s="900"/>
      <c r="D42" s="901"/>
      <c r="E42" s="901"/>
      <c r="F42" s="901"/>
      <c r="G42" s="901"/>
      <c r="H42" s="901"/>
      <c r="I42" s="901"/>
      <c r="J42" s="901"/>
      <c r="K42" s="901"/>
      <c r="L42" s="901"/>
      <c r="M42" s="901"/>
      <c r="N42" s="901"/>
      <c r="O42" s="901"/>
      <c r="P42" s="901"/>
      <c r="Q42" s="901"/>
      <c r="R42" s="901"/>
      <c r="S42" s="901"/>
      <c r="T42" s="901"/>
      <c r="U42" s="901"/>
      <c r="V42" s="901"/>
      <c r="W42" s="878" t="s">
        <v>904</v>
      </c>
      <c r="X42" s="879"/>
      <c r="Y42" s="879"/>
      <c r="Z42" s="879"/>
      <c r="AA42" s="879"/>
      <c r="AB42" s="879"/>
      <c r="AC42" s="880"/>
      <c r="AD42" s="878">
        <v>2018</v>
      </c>
      <c r="AE42" s="879"/>
      <c r="AF42" s="879"/>
      <c r="AG42" s="879"/>
      <c r="AH42" s="879"/>
      <c r="AI42" s="879"/>
      <c r="AJ42" s="880"/>
      <c r="AK42" s="878" t="s">
        <v>29</v>
      </c>
      <c r="AL42" s="879"/>
      <c r="AM42" s="879"/>
      <c r="AN42" s="879"/>
      <c r="AO42" s="879"/>
      <c r="AP42" s="879"/>
      <c r="AQ42" s="938"/>
      <c r="AR42" s="224"/>
      <c r="AS42" s="165"/>
      <c r="AT42" s="165"/>
      <c r="AU42" s="162" t="s">
        <v>333</v>
      </c>
      <c r="AV42" s="165"/>
      <c r="AW42" s="599" t="s">
        <v>431</v>
      </c>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165"/>
      <c r="FE42" s="165"/>
      <c r="FF42" s="165"/>
      <c r="FG42" s="165"/>
      <c r="FH42" s="165"/>
      <c r="FI42" s="165"/>
      <c r="FJ42" s="165"/>
      <c r="FK42" s="165"/>
      <c r="FL42" s="165"/>
      <c r="FM42" s="165"/>
      <c r="FN42" s="165"/>
      <c r="FO42" s="165"/>
      <c r="FP42" s="165"/>
      <c r="FQ42" s="165"/>
      <c r="FR42" s="165"/>
      <c r="FS42" s="165"/>
      <c r="FT42" s="165"/>
      <c r="FU42" s="165"/>
      <c r="FV42" s="165"/>
      <c r="FW42" s="165"/>
      <c r="FX42" s="165"/>
    </row>
    <row r="43" spans="1:180" s="162" customFormat="1" ht="12.75" customHeight="1">
      <c r="A43" s="156"/>
      <c r="B43" s="278"/>
      <c r="C43" s="875" t="s">
        <v>30</v>
      </c>
      <c r="D43" s="876"/>
      <c r="E43" s="876"/>
      <c r="F43" s="876"/>
      <c r="G43" s="876"/>
      <c r="H43" s="876"/>
      <c r="I43" s="876"/>
      <c r="J43" s="876"/>
      <c r="K43" s="876"/>
      <c r="L43" s="876"/>
      <c r="M43" s="876"/>
      <c r="N43" s="876"/>
      <c r="O43" s="876"/>
      <c r="P43" s="876"/>
      <c r="Q43" s="876"/>
      <c r="R43" s="876"/>
      <c r="S43" s="876"/>
      <c r="T43" s="876"/>
      <c r="U43" s="876"/>
      <c r="V43" s="877"/>
      <c r="W43" s="910"/>
      <c r="X43" s="911"/>
      <c r="Y43" s="911"/>
      <c r="Z43" s="911"/>
      <c r="AA43" s="911"/>
      <c r="AB43" s="911"/>
      <c r="AC43" s="912"/>
      <c r="AD43" s="910"/>
      <c r="AE43" s="911"/>
      <c r="AF43" s="911"/>
      <c r="AG43" s="911"/>
      <c r="AH43" s="911"/>
      <c r="AI43" s="911"/>
      <c r="AJ43" s="912"/>
      <c r="AK43" s="895">
        <f>AD43-W43</f>
        <v>0</v>
      </c>
      <c r="AL43" s="896"/>
      <c r="AM43" s="896"/>
      <c r="AN43" s="896"/>
      <c r="AO43" s="896"/>
      <c r="AP43" s="896"/>
      <c r="AQ43" s="897"/>
      <c r="AR43" s="224"/>
      <c r="AS43" s="165"/>
      <c r="AT43" s="165"/>
      <c r="AU43" s="162" t="s">
        <v>334</v>
      </c>
      <c r="AV43" s="165"/>
      <c r="AW43" s="599" t="s">
        <v>432</v>
      </c>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c r="FP43" s="165"/>
      <c r="FQ43" s="165"/>
      <c r="FR43" s="165"/>
      <c r="FS43" s="165"/>
      <c r="FT43" s="165"/>
      <c r="FU43" s="165"/>
      <c r="FV43" s="165"/>
      <c r="FW43" s="165"/>
      <c r="FX43" s="165"/>
    </row>
    <row r="44" spans="1:180" s="162" customFormat="1" ht="12.75" customHeight="1">
      <c r="A44" s="156"/>
      <c r="B44" s="278"/>
      <c r="C44" s="875" t="s">
        <v>31</v>
      </c>
      <c r="D44" s="876"/>
      <c r="E44" s="876"/>
      <c r="F44" s="876"/>
      <c r="G44" s="876"/>
      <c r="H44" s="876"/>
      <c r="I44" s="876"/>
      <c r="J44" s="876"/>
      <c r="K44" s="876"/>
      <c r="L44" s="876"/>
      <c r="M44" s="876"/>
      <c r="N44" s="876"/>
      <c r="O44" s="876"/>
      <c r="P44" s="876"/>
      <c r="Q44" s="876"/>
      <c r="R44" s="876"/>
      <c r="S44" s="876"/>
      <c r="T44" s="876"/>
      <c r="U44" s="876"/>
      <c r="V44" s="877"/>
      <c r="W44" s="910"/>
      <c r="X44" s="911"/>
      <c r="Y44" s="911"/>
      <c r="Z44" s="911"/>
      <c r="AA44" s="911"/>
      <c r="AB44" s="911"/>
      <c r="AC44" s="912"/>
      <c r="AD44" s="910"/>
      <c r="AE44" s="747"/>
      <c r="AF44" s="747"/>
      <c r="AG44" s="747"/>
      <c r="AH44" s="747"/>
      <c r="AI44" s="747"/>
      <c r="AJ44" s="748"/>
      <c r="AK44" s="895">
        <f t="shared" ref="AK44:AK55" si="0">AD44-W44</f>
        <v>0</v>
      </c>
      <c r="AL44" s="896"/>
      <c r="AM44" s="896"/>
      <c r="AN44" s="896"/>
      <c r="AO44" s="896"/>
      <c r="AP44" s="896"/>
      <c r="AQ44" s="897"/>
      <c r="AR44" s="224"/>
      <c r="AS44" s="165"/>
      <c r="AT44" s="165"/>
      <c r="AV44" s="165"/>
      <c r="AW44" s="599" t="s">
        <v>433</v>
      </c>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165"/>
      <c r="EJ44" s="165"/>
      <c r="EK44" s="165"/>
      <c r="EL44" s="165"/>
      <c r="EM44" s="165"/>
      <c r="EN44" s="165"/>
      <c r="EO44" s="165"/>
      <c r="EP44" s="165"/>
      <c r="EQ44" s="165"/>
      <c r="ER44" s="165"/>
      <c r="ES44" s="165"/>
      <c r="ET44" s="165"/>
      <c r="EU44" s="165"/>
      <c r="EV44" s="165"/>
      <c r="EW44" s="165"/>
      <c r="EX44" s="165"/>
      <c r="EY44" s="165"/>
      <c r="EZ44" s="165"/>
      <c r="FA44" s="165"/>
      <c r="FB44" s="165"/>
      <c r="FC44" s="165"/>
      <c r="FD44" s="165"/>
      <c r="FE44" s="165"/>
      <c r="FF44" s="165"/>
      <c r="FG44" s="165"/>
      <c r="FH44" s="165"/>
      <c r="FI44" s="165"/>
      <c r="FJ44" s="165"/>
      <c r="FK44" s="165"/>
      <c r="FL44" s="165"/>
      <c r="FM44" s="165"/>
      <c r="FN44" s="165"/>
      <c r="FO44" s="165"/>
      <c r="FP44" s="165"/>
      <c r="FQ44" s="165"/>
      <c r="FR44" s="165"/>
      <c r="FS44" s="165"/>
      <c r="FT44" s="165"/>
      <c r="FU44" s="165"/>
      <c r="FV44" s="165"/>
      <c r="FW44" s="165"/>
      <c r="FX44" s="165"/>
    </row>
    <row r="45" spans="1:180" s="162" customFormat="1" ht="12.75" customHeight="1">
      <c r="A45" s="156"/>
      <c r="B45" s="278"/>
      <c r="C45" s="875" t="s">
        <v>32</v>
      </c>
      <c r="D45" s="876"/>
      <c r="E45" s="876"/>
      <c r="F45" s="876"/>
      <c r="G45" s="876"/>
      <c r="H45" s="876"/>
      <c r="I45" s="876"/>
      <c r="J45" s="876"/>
      <c r="K45" s="876"/>
      <c r="L45" s="876"/>
      <c r="M45" s="876"/>
      <c r="N45" s="876"/>
      <c r="O45" s="876"/>
      <c r="P45" s="876"/>
      <c r="Q45" s="876"/>
      <c r="R45" s="876"/>
      <c r="S45" s="876"/>
      <c r="T45" s="876"/>
      <c r="U45" s="876"/>
      <c r="V45" s="877"/>
      <c r="W45" s="910"/>
      <c r="X45" s="911"/>
      <c r="Y45" s="911"/>
      <c r="Z45" s="911"/>
      <c r="AA45" s="911"/>
      <c r="AB45" s="911"/>
      <c r="AC45" s="912"/>
      <c r="AD45" s="910"/>
      <c r="AE45" s="747"/>
      <c r="AF45" s="747"/>
      <c r="AG45" s="747"/>
      <c r="AH45" s="747"/>
      <c r="AI45" s="747"/>
      <c r="AJ45" s="748"/>
      <c r="AK45" s="895">
        <f t="shared" si="0"/>
        <v>0</v>
      </c>
      <c r="AL45" s="896"/>
      <c r="AM45" s="896"/>
      <c r="AN45" s="896"/>
      <c r="AO45" s="896"/>
      <c r="AP45" s="896"/>
      <c r="AQ45" s="897"/>
      <c r="AR45" s="224"/>
      <c r="AS45" s="165"/>
      <c r="AT45" s="165"/>
      <c r="AV45" s="165"/>
      <c r="AW45" s="599" t="s">
        <v>434</v>
      </c>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c r="EH45" s="165"/>
      <c r="EI45" s="165"/>
      <c r="EJ45" s="165"/>
      <c r="EK45" s="165"/>
      <c r="EL45" s="165"/>
      <c r="EM45" s="165"/>
      <c r="EN45" s="165"/>
      <c r="EO45" s="165"/>
      <c r="EP45" s="165"/>
      <c r="EQ45" s="165"/>
      <c r="ER45" s="165"/>
      <c r="ES45" s="165"/>
      <c r="ET45" s="165"/>
      <c r="EU45" s="165"/>
      <c r="EV45" s="165"/>
      <c r="EW45" s="165"/>
      <c r="EX45" s="165"/>
      <c r="EY45" s="165"/>
      <c r="EZ45" s="165"/>
      <c r="FA45" s="165"/>
      <c r="FB45" s="165"/>
      <c r="FC45" s="165"/>
      <c r="FD45" s="165"/>
      <c r="FE45" s="165"/>
      <c r="FF45" s="165"/>
      <c r="FG45" s="165"/>
      <c r="FH45" s="165"/>
      <c r="FI45" s="165"/>
      <c r="FJ45" s="165"/>
      <c r="FK45" s="165"/>
      <c r="FL45" s="165"/>
      <c r="FM45" s="165"/>
      <c r="FN45" s="165"/>
      <c r="FO45" s="165"/>
      <c r="FP45" s="165"/>
      <c r="FQ45" s="165"/>
      <c r="FR45" s="165"/>
      <c r="FS45" s="165"/>
      <c r="FT45" s="165"/>
      <c r="FU45" s="165"/>
      <c r="FV45" s="165"/>
      <c r="FW45" s="165"/>
      <c r="FX45" s="165"/>
    </row>
    <row r="46" spans="1:180" s="162" customFormat="1" ht="12.75" customHeight="1">
      <c r="A46" s="156"/>
      <c r="B46" s="278"/>
      <c r="C46" s="875" t="s">
        <v>33</v>
      </c>
      <c r="D46" s="876"/>
      <c r="E46" s="876"/>
      <c r="F46" s="876"/>
      <c r="G46" s="876"/>
      <c r="H46" s="876"/>
      <c r="I46" s="876"/>
      <c r="J46" s="876"/>
      <c r="K46" s="876"/>
      <c r="L46" s="876"/>
      <c r="M46" s="876"/>
      <c r="N46" s="876"/>
      <c r="O46" s="876"/>
      <c r="P46" s="876"/>
      <c r="Q46" s="876"/>
      <c r="R46" s="876"/>
      <c r="S46" s="876"/>
      <c r="T46" s="876"/>
      <c r="U46" s="876"/>
      <c r="V46" s="877"/>
      <c r="W46" s="910"/>
      <c r="X46" s="911"/>
      <c r="Y46" s="911"/>
      <c r="Z46" s="911"/>
      <c r="AA46" s="911"/>
      <c r="AB46" s="911"/>
      <c r="AC46" s="912"/>
      <c r="AD46" s="910"/>
      <c r="AE46" s="747"/>
      <c r="AF46" s="747"/>
      <c r="AG46" s="747"/>
      <c r="AH46" s="747"/>
      <c r="AI46" s="747"/>
      <c r="AJ46" s="748"/>
      <c r="AK46" s="895">
        <f t="shared" si="0"/>
        <v>0</v>
      </c>
      <c r="AL46" s="896"/>
      <c r="AM46" s="896"/>
      <c r="AN46" s="896"/>
      <c r="AO46" s="896"/>
      <c r="AP46" s="896"/>
      <c r="AQ46" s="897"/>
      <c r="AR46" s="224"/>
      <c r="AS46" s="165"/>
      <c r="AT46" s="165"/>
      <c r="AV46" s="165"/>
      <c r="AW46" s="599" t="s">
        <v>435</v>
      </c>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row>
    <row r="47" spans="1:180" s="162" customFormat="1" ht="12.75" customHeight="1">
      <c r="A47" s="156"/>
      <c r="B47" s="278"/>
      <c r="C47" s="875" t="s">
        <v>34</v>
      </c>
      <c r="D47" s="876"/>
      <c r="E47" s="876"/>
      <c r="F47" s="876"/>
      <c r="G47" s="876"/>
      <c r="H47" s="876"/>
      <c r="I47" s="876"/>
      <c r="J47" s="876"/>
      <c r="K47" s="876"/>
      <c r="L47" s="876"/>
      <c r="M47" s="876"/>
      <c r="N47" s="876"/>
      <c r="O47" s="876"/>
      <c r="P47" s="876"/>
      <c r="Q47" s="876"/>
      <c r="R47" s="876"/>
      <c r="S47" s="876"/>
      <c r="T47" s="876"/>
      <c r="U47" s="876"/>
      <c r="V47" s="877"/>
      <c r="W47" s="910"/>
      <c r="X47" s="911"/>
      <c r="Y47" s="911"/>
      <c r="Z47" s="911"/>
      <c r="AA47" s="911"/>
      <c r="AB47" s="911"/>
      <c r="AC47" s="912"/>
      <c r="AD47" s="910"/>
      <c r="AE47" s="911"/>
      <c r="AF47" s="911"/>
      <c r="AG47" s="911"/>
      <c r="AH47" s="911"/>
      <c r="AI47" s="911"/>
      <c r="AJ47" s="912"/>
      <c r="AK47" s="895">
        <f t="shared" si="0"/>
        <v>0</v>
      </c>
      <c r="AL47" s="896"/>
      <c r="AM47" s="896"/>
      <c r="AN47" s="896"/>
      <c r="AO47" s="896"/>
      <c r="AP47" s="896"/>
      <c r="AQ47" s="897"/>
      <c r="AR47" s="224"/>
      <c r="AS47" s="165"/>
      <c r="AT47" s="165"/>
      <c r="AU47" s="165"/>
      <c r="AV47" s="165"/>
      <c r="AW47" s="599" t="s">
        <v>436</v>
      </c>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row>
    <row r="48" spans="1:180" s="162" customFormat="1" ht="12.75" customHeight="1">
      <c r="A48" s="156"/>
      <c r="B48" s="278"/>
      <c r="C48" s="875" t="s">
        <v>35</v>
      </c>
      <c r="D48" s="876"/>
      <c r="E48" s="876"/>
      <c r="F48" s="876"/>
      <c r="G48" s="876"/>
      <c r="H48" s="876"/>
      <c r="I48" s="876"/>
      <c r="J48" s="876"/>
      <c r="K48" s="876"/>
      <c r="L48" s="876"/>
      <c r="M48" s="876"/>
      <c r="N48" s="876"/>
      <c r="O48" s="876"/>
      <c r="P48" s="876"/>
      <c r="Q48" s="876"/>
      <c r="R48" s="876"/>
      <c r="S48" s="876"/>
      <c r="T48" s="876"/>
      <c r="U48" s="876"/>
      <c r="V48" s="877"/>
      <c r="W48" s="910"/>
      <c r="X48" s="911"/>
      <c r="Y48" s="911"/>
      <c r="Z48" s="911"/>
      <c r="AA48" s="911"/>
      <c r="AB48" s="911"/>
      <c r="AC48" s="912"/>
      <c r="AD48" s="910"/>
      <c r="AE48" s="747"/>
      <c r="AF48" s="747"/>
      <c r="AG48" s="747"/>
      <c r="AH48" s="747"/>
      <c r="AI48" s="747"/>
      <c r="AJ48" s="748"/>
      <c r="AK48" s="895">
        <f t="shared" si="0"/>
        <v>0</v>
      </c>
      <c r="AL48" s="896"/>
      <c r="AM48" s="896"/>
      <c r="AN48" s="896"/>
      <c r="AO48" s="896"/>
      <c r="AP48" s="896"/>
      <c r="AQ48" s="897"/>
      <c r="AR48" s="224"/>
      <c r="AS48" s="165"/>
      <c r="AT48" s="165"/>
      <c r="AU48" s="165"/>
      <c r="AV48" s="165"/>
      <c r="AW48" s="599" t="s">
        <v>437</v>
      </c>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row>
    <row r="49" spans="1:180" s="162" customFormat="1" ht="12.75" customHeight="1">
      <c r="A49" s="156"/>
      <c r="B49" s="278"/>
      <c r="C49" s="883" t="s">
        <v>36</v>
      </c>
      <c r="D49" s="884"/>
      <c r="E49" s="884"/>
      <c r="F49" s="884"/>
      <c r="G49" s="884"/>
      <c r="H49" s="884"/>
      <c r="I49" s="884"/>
      <c r="J49" s="884"/>
      <c r="K49" s="884"/>
      <c r="L49" s="884"/>
      <c r="M49" s="884"/>
      <c r="N49" s="884"/>
      <c r="O49" s="884"/>
      <c r="P49" s="884"/>
      <c r="Q49" s="884"/>
      <c r="R49" s="884"/>
      <c r="S49" s="884"/>
      <c r="T49" s="884"/>
      <c r="U49" s="884"/>
      <c r="V49" s="885"/>
      <c r="W49" s="910"/>
      <c r="X49" s="911"/>
      <c r="Y49" s="911"/>
      <c r="Z49" s="911"/>
      <c r="AA49" s="911"/>
      <c r="AB49" s="911"/>
      <c r="AC49" s="912"/>
      <c r="AD49" s="910"/>
      <c r="AE49" s="747"/>
      <c r="AF49" s="747"/>
      <c r="AG49" s="747"/>
      <c r="AH49" s="747"/>
      <c r="AI49" s="747"/>
      <c r="AJ49" s="748"/>
      <c r="AK49" s="895">
        <f>AD49-W49</f>
        <v>0</v>
      </c>
      <c r="AL49" s="896"/>
      <c r="AM49" s="896"/>
      <c r="AN49" s="896"/>
      <c r="AO49" s="896"/>
      <c r="AP49" s="896"/>
      <c r="AQ49" s="897"/>
      <c r="AR49" s="224"/>
      <c r="AS49" s="165"/>
      <c r="AT49" s="165"/>
      <c r="AU49" s="165"/>
      <c r="AV49" s="165"/>
      <c r="AW49" s="599" t="s">
        <v>438</v>
      </c>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row>
    <row r="50" spans="1:180" s="162" customFormat="1" ht="12.75" customHeight="1">
      <c r="A50" s="156"/>
      <c r="B50" s="278"/>
      <c r="C50" s="883" t="s">
        <v>37</v>
      </c>
      <c r="D50" s="884"/>
      <c r="E50" s="884"/>
      <c r="F50" s="884"/>
      <c r="G50" s="884"/>
      <c r="H50" s="884"/>
      <c r="I50" s="884"/>
      <c r="J50" s="884"/>
      <c r="K50" s="884"/>
      <c r="L50" s="884"/>
      <c r="M50" s="884"/>
      <c r="N50" s="884"/>
      <c r="O50" s="884"/>
      <c r="P50" s="884"/>
      <c r="Q50" s="884"/>
      <c r="R50" s="884"/>
      <c r="S50" s="884"/>
      <c r="T50" s="884"/>
      <c r="U50" s="884"/>
      <c r="V50" s="885"/>
      <c r="W50" s="910"/>
      <c r="X50" s="911"/>
      <c r="Y50" s="911"/>
      <c r="Z50" s="911"/>
      <c r="AA50" s="911"/>
      <c r="AB50" s="911"/>
      <c r="AC50" s="912"/>
      <c r="AD50" s="910"/>
      <c r="AE50" s="747"/>
      <c r="AF50" s="747"/>
      <c r="AG50" s="747"/>
      <c r="AH50" s="747"/>
      <c r="AI50" s="747"/>
      <c r="AJ50" s="748"/>
      <c r="AK50" s="895">
        <f>AD50-W50</f>
        <v>0</v>
      </c>
      <c r="AL50" s="896"/>
      <c r="AM50" s="896"/>
      <c r="AN50" s="896"/>
      <c r="AO50" s="896"/>
      <c r="AP50" s="896"/>
      <c r="AQ50" s="897"/>
      <c r="AR50" s="224"/>
      <c r="AS50" s="165"/>
      <c r="AT50" s="165"/>
      <c r="AU50" s="165"/>
      <c r="AV50" s="165"/>
      <c r="AW50" s="599" t="s">
        <v>439</v>
      </c>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row>
    <row r="51" spans="1:180" s="162" customFormat="1" ht="12.75" customHeight="1">
      <c r="A51" s="156"/>
      <c r="B51" s="278"/>
      <c r="C51" s="883" t="s">
        <v>38</v>
      </c>
      <c r="D51" s="884"/>
      <c r="E51" s="884"/>
      <c r="F51" s="884"/>
      <c r="G51" s="884"/>
      <c r="H51" s="884"/>
      <c r="I51" s="884"/>
      <c r="J51" s="884"/>
      <c r="K51" s="884"/>
      <c r="L51" s="884"/>
      <c r="M51" s="884"/>
      <c r="N51" s="884"/>
      <c r="O51" s="884"/>
      <c r="P51" s="884"/>
      <c r="Q51" s="884"/>
      <c r="R51" s="884"/>
      <c r="S51" s="884"/>
      <c r="T51" s="884"/>
      <c r="U51" s="884"/>
      <c r="V51" s="885"/>
      <c r="W51" s="910"/>
      <c r="X51" s="911"/>
      <c r="Y51" s="911"/>
      <c r="Z51" s="911"/>
      <c r="AA51" s="911"/>
      <c r="AB51" s="911"/>
      <c r="AC51" s="912"/>
      <c r="AD51" s="910"/>
      <c r="AE51" s="747"/>
      <c r="AF51" s="747"/>
      <c r="AG51" s="747"/>
      <c r="AH51" s="747"/>
      <c r="AI51" s="747"/>
      <c r="AJ51" s="748"/>
      <c r="AK51" s="895">
        <f>AD51-W51</f>
        <v>0</v>
      </c>
      <c r="AL51" s="896"/>
      <c r="AM51" s="896"/>
      <c r="AN51" s="896"/>
      <c r="AO51" s="896"/>
      <c r="AP51" s="896"/>
      <c r="AQ51" s="897"/>
      <c r="AR51" s="224"/>
      <c r="AS51" s="165"/>
      <c r="AT51" s="165"/>
      <c r="AU51" s="165"/>
      <c r="AV51" s="165"/>
      <c r="AW51" s="599" t="s">
        <v>440</v>
      </c>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5"/>
      <c r="DF51" s="165"/>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65"/>
      <c r="EH51" s="165"/>
      <c r="EI51" s="165"/>
      <c r="EJ51" s="165"/>
      <c r="EK51" s="165"/>
      <c r="EL51" s="165"/>
      <c r="EM51" s="165"/>
      <c r="EN51" s="165"/>
      <c r="EO51" s="165"/>
      <c r="EP51" s="165"/>
      <c r="EQ51" s="165"/>
      <c r="ER51" s="165"/>
      <c r="ES51" s="165"/>
      <c r="ET51" s="165"/>
      <c r="EU51" s="165"/>
      <c r="EV51" s="165"/>
      <c r="EW51" s="165"/>
      <c r="EX51" s="165"/>
      <c r="EY51" s="165"/>
      <c r="EZ51" s="165"/>
      <c r="FA51" s="165"/>
      <c r="FB51" s="165"/>
      <c r="FC51" s="165"/>
      <c r="FD51" s="165"/>
      <c r="FE51" s="165"/>
      <c r="FF51" s="165"/>
      <c r="FG51" s="165"/>
      <c r="FH51" s="165"/>
      <c r="FI51" s="165"/>
      <c r="FJ51" s="165"/>
      <c r="FK51" s="165"/>
      <c r="FL51" s="165"/>
      <c r="FM51" s="165"/>
      <c r="FN51" s="165"/>
      <c r="FO51" s="165"/>
      <c r="FP51" s="165"/>
      <c r="FQ51" s="165"/>
      <c r="FR51" s="165"/>
      <c r="FS51" s="165"/>
      <c r="FT51" s="165"/>
      <c r="FU51" s="165"/>
      <c r="FV51" s="165"/>
      <c r="FW51" s="165"/>
      <c r="FX51" s="165"/>
    </row>
    <row r="52" spans="1:180" s="162" customFormat="1" ht="12.75" customHeight="1">
      <c r="A52" s="156"/>
      <c r="B52" s="278"/>
      <c r="C52" s="883" t="s">
        <v>39</v>
      </c>
      <c r="D52" s="884"/>
      <c r="E52" s="884"/>
      <c r="F52" s="884"/>
      <c r="G52" s="884"/>
      <c r="H52" s="884"/>
      <c r="I52" s="884"/>
      <c r="J52" s="884"/>
      <c r="K52" s="884"/>
      <c r="L52" s="884"/>
      <c r="M52" s="884"/>
      <c r="N52" s="884"/>
      <c r="O52" s="884"/>
      <c r="P52" s="884"/>
      <c r="Q52" s="884"/>
      <c r="R52" s="884"/>
      <c r="S52" s="884"/>
      <c r="T52" s="884"/>
      <c r="U52" s="884"/>
      <c r="V52" s="885"/>
      <c r="W52" s="910"/>
      <c r="X52" s="911"/>
      <c r="Y52" s="911"/>
      <c r="Z52" s="911"/>
      <c r="AA52" s="911"/>
      <c r="AB52" s="911"/>
      <c r="AC52" s="912"/>
      <c r="AD52" s="910"/>
      <c r="AE52" s="747"/>
      <c r="AF52" s="747"/>
      <c r="AG52" s="747"/>
      <c r="AH52" s="747"/>
      <c r="AI52" s="747"/>
      <c r="AJ52" s="748"/>
      <c r="AK52" s="895">
        <f t="shared" si="0"/>
        <v>0</v>
      </c>
      <c r="AL52" s="896"/>
      <c r="AM52" s="896"/>
      <c r="AN52" s="896"/>
      <c r="AO52" s="896"/>
      <c r="AP52" s="896"/>
      <c r="AQ52" s="897"/>
      <c r="AR52" s="224"/>
      <c r="AS52" s="165"/>
      <c r="AT52" s="165"/>
      <c r="AU52" s="165"/>
      <c r="AV52" s="165"/>
      <c r="AW52" s="599" t="s">
        <v>441</v>
      </c>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row>
    <row r="53" spans="1:180" s="162" customFormat="1" ht="12.75" customHeight="1">
      <c r="A53" s="156"/>
      <c r="B53" s="278"/>
      <c r="C53" s="883" t="s">
        <v>40</v>
      </c>
      <c r="D53" s="884"/>
      <c r="E53" s="884"/>
      <c r="F53" s="884"/>
      <c r="G53" s="884"/>
      <c r="H53" s="884"/>
      <c r="I53" s="884"/>
      <c r="J53" s="884"/>
      <c r="K53" s="884"/>
      <c r="L53" s="884"/>
      <c r="M53" s="884"/>
      <c r="N53" s="884"/>
      <c r="O53" s="884"/>
      <c r="P53" s="884"/>
      <c r="Q53" s="884"/>
      <c r="R53" s="884"/>
      <c r="S53" s="884"/>
      <c r="T53" s="884"/>
      <c r="U53" s="884"/>
      <c r="V53" s="885"/>
      <c r="W53" s="910"/>
      <c r="X53" s="911"/>
      <c r="Y53" s="911"/>
      <c r="Z53" s="911"/>
      <c r="AA53" s="911"/>
      <c r="AB53" s="911"/>
      <c r="AC53" s="912"/>
      <c r="AD53" s="910"/>
      <c r="AE53" s="747"/>
      <c r="AF53" s="747"/>
      <c r="AG53" s="747"/>
      <c r="AH53" s="747"/>
      <c r="AI53" s="747"/>
      <c r="AJ53" s="748"/>
      <c r="AK53" s="895">
        <f>AD53-W53</f>
        <v>0</v>
      </c>
      <c r="AL53" s="896"/>
      <c r="AM53" s="896"/>
      <c r="AN53" s="896"/>
      <c r="AO53" s="896"/>
      <c r="AP53" s="896"/>
      <c r="AQ53" s="897"/>
      <c r="AR53" s="224"/>
      <c r="AS53" s="165"/>
      <c r="AT53" s="165"/>
      <c r="AU53" s="165"/>
      <c r="AV53" s="165"/>
      <c r="AW53" s="599" t="s">
        <v>442</v>
      </c>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row>
    <row r="54" spans="1:180" s="162" customFormat="1" ht="12.75" customHeight="1">
      <c r="A54" s="156"/>
      <c r="B54" s="278"/>
      <c r="C54" s="883" t="s">
        <v>41</v>
      </c>
      <c r="D54" s="884"/>
      <c r="E54" s="884"/>
      <c r="F54" s="884"/>
      <c r="G54" s="884"/>
      <c r="H54" s="884"/>
      <c r="I54" s="884"/>
      <c r="J54" s="884"/>
      <c r="K54" s="884"/>
      <c r="L54" s="884"/>
      <c r="M54" s="884"/>
      <c r="N54" s="884"/>
      <c r="O54" s="884"/>
      <c r="P54" s="884"/>
      <c r="Q54" s="884"/>
      <c r="R54" s="884"/>
      <c r="S54" s="884"/>
      <c r="T54" s="884"/>
      <c r="U54" s="884"/>
      <c r="V54" s="885"/>
      <c r="W54" s="910"/>
      <c r="X54" s="911"/>
      <c r="Y54" s="911"/>
      <c r="Z54" s="911"/>
      <c r="AA54" s="911"/>
      <c r="AB54" s="911"/>
      <c r="AC54" s="912"/>
      <c r="AD54" s="910"/>
      <c r="AE54" s="747"/>
      <c r="AF54" s="747"/>
      <c r="AG54" s="747"/>
      <c r="AH54" s="747"/>
      <c r="AI54" s="747"/>
      <c r="AJ54" s="748"/>
      <c r="AK54" s="895">
        <f t="shared" si="0"/>
        <v>0</v>
      </c>
      <c r="AL54" s="896"/>
      <c r="AM54" s="896"/>
      <c r="AN54" s="896"/>
      <c r="AO54" s="896"/>
      <c r="AP54" s="896"/>
      <c r="AQ54" s="897"/>
      <c r="AR54" s="224"/>
      <c r="AS54" s="165"/>
      <c r="AT54" s="165"/>
      <c r="AU54" s="165"/>
      <c r="AV54" s="165"/>
      <c r="AW54" s="600" t="s">
        <v>443</v>
      </c>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row>
    <row r="55" spans="1:180" s="162" customFormat="1" ht="12.75" customHeight="1">
      <c r="A55" s="156"/>
      <c r="B55" s="278"/>
      <c r="C55" s="883" t="s">
        <v>42</v>
      </c>
      <c r="D55" s="884"/>
      <c r="E55" s="884"/>
      <c r="F55" s="884"/>
      <c r="G55" s="884"/>
      <c r="H55" s="884"/>
      <c r="I55" s="884"/>
      <c r="J55" s="884"/>
      <c r="K55" s="884"/>
      <c r="L55" s="884"/>
      <c r="M55" s="884"/>
      <c r="N55" s="884"/>
      <c r="O55" s="884"/>
      <c r="P55" s="884"/>
      <c r="Q55" s="884"/>
      <c r="R55" s="884"/>
      <c r="S55" s="884"/>
      <c r="T55" s="884"/>
      <c r="U55" s="884"/>
      <c r="V55" s="885"/>
      <c r="W55" s="910"/>
      <c r="X55" s="911"/>
      <c r="Y55" s="911"/>
      <c r="Z55" s="911"/>
      <c r="AA55" s="911"/>
      <c r="AB55" s="911"/>
      <c r="AC55" s="912"/>
      <c r="AD55" s="910"/>
      <c r="AE55" s="747"/>
      <c r="AF55" s="747"/>
      <c r="AG55" s="747"/>
      <c r="AH55" s="747"/>
      <c r="AI55" s="747"/>
      <c r="AJ55" s="748"/>
      <c r="AK55" s="895">
        <f t="shared" si="0"/>
        <v>0</v>
      </c>
      <c r="AL55" s="896"/>
      <c r="AM55" s="896"/>
      <c r="AN55" s="896"/>
      <c r="AO55" s="896"/>
      <c r="AP55" s="896"/>
      <c r="AQ55" s="897"/>
      <c r="AR55" s="224"/>
      <c r="AS55" s="165"/>
      <c r="AT55" s="165"/>
      <c r="AU55" s="165"/>
      <c r="AV55" s="165"/>
      <c r="AW55" s="599" t="s">
        <v>444</v>
      </c>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row>
    <row r="56" spans="1:180" s="162" customFormat="1" ht="12.75" customHeight="1" thickBot="1">
      <c r="A56" s="156"/>
      <c r="B56" s="278"/>
      <c r="C56" s="942" t="s">
        <v>43</v>
      </c>
      <c r="D56" s="943"/>
      <c r="E56" s="943"/>
      <c r="F56" s="943"/>
      <c r="G56" s="943"/>
      <c r="H56" s="943"/>
      <c r="I56" s="943"/>
      <c r="J56" s="943"/>
      <c r="K56" s="943"/>
      <c r="L56" s="943"/>
      <c r="M56" s="943"/>
      <c r="N56" s="943"/>
      <c r="O56" s="943"/>
      <c r="P56" s="943"/>
      <c r="Q56" s="943"/>
      <c r="R56" s="943"/>
      <c r="S56" s="943"/>
      <c r="T56" s="943"/>
      <c r="U56" s="943"/>
      <c r="V56" s="944"/>
      <c r="W56" s="1398"/>
      <c r="X56" s="1399"/>
      <c r="Y56" s="1399"/>
      <c r="Z56" s="1399"/>
      <c r="AA56" s="1399"/>
      <c r="AB56" s="1399"/>
      <c r="AC56" s="1400"/>
      <c r="AD56" s="1398"/>
      <c r="AE56" s="1401"/>
      <c r="AF56" s="1401"/>
      <c r="AG56" s="1401"/>
      <c r="AH56" s="1401"/>
      <c r="AI56" s="1401"/>
      <c r="AJ56" s="1402"/>
      <c r="AK56" s="954">
        <f>AD56-W56</f>
        <v>0</v>
      </c>
      <c r="AL56" s="955"/>
      <c r="AM56" s="955"/>
      <c r="AN56" s="955"/>
      <c r="AO56" s="955"/>
      <c r="AP56" s="955"/>
      <c r="AQ56" s="956"/>
      <c r="AR56" s="224"/>
      <c r="AS56" s="165"/>
      <c r="AT56" s="165"/>
      <c r="AU56" s="165"/>
      <c r="AV56" s="165"/>
      <c r="AW56" s="599" t="s">
        <v>445</v>
      </c>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row>
    <row r="57" spans="1:180" s="162" customFormat="1" ht="12.75" customHeight="1" thickBot="1">
      <c r="A57" s="156"/>
      <c r="B57" s="278"/>
      <c r="C57" s="193"/>
      <c r="D57" s="238"/>
      <c r="E57" s="238"/>
      <c r="F57" s="238"/>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239"/>
      <c r="AG57" s="239"/>
      <c r="AH57" s="239"/>
      <c r="AI57" s="239"/>
      <c r="AJ57" s="193"/>
      <c r="AK57" s="193"/>
      <c r="AL57" s="193"/>
      <c r="AM57" s="193"/>
      <c r="AN57" s="193"/>
      <c r="AO57" s="193"/>
      <c r="AP57" s="193"/>
      <c r="AQ57" s="193"/>
      <c r="AR57" s="224"/>
      <c r="AS57" s="165"/>
      <c r="AT57" s="165"/>
      <c r="AU57" s="165"/>
      <c r="AV57" s="165"/>
      <c r="AW57" s="599" t="s">
        <v>446</v>
      </c>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row>
    <row r="58" spans="1:180" s="162" customFormat="1" ht="12.75" customHeight="1">
      <c r="A58" s="156"/>
      <c r="B58" s="278"/>
      <c r="C58" s="1403" t="s">
        <v>44</v>
      </c>
      <c r="D58" s="1404"/>
      <c r="E58" s="1404"/>
      <c r="F58" s="1404"/>
      <c r="G58" s="1404"/>
      <c r="H58" s="1404"/>
      <c r="I58" s="1404"/>
      <c r="J58" s="1404"/>
      <c r="K58" s="1404"/>
      <c r="L58" s="1404"/>
      <c r="M58" s="1404"/>
      <c r="N58" s="1404"/>
      <c r="O58" s="1404"/>
      <c r="P58" s="1404"/>
      <c r="Q58" s="1404"/>
      <c r="R58" s="1404"/>
      <c r="S58" s="1404"/>
      <c r="T58" s="1404"/>
      <c r="U58" s="1404"/>
      <c r="V58" s="1404"/>
      <c r="W58" s="878" t="s">
        <v>904</v>
      </c>
      <c r="X58" s="879"/>
      <c r="Y58" s="879"/>
      <c r="Z58" s="879"/>
      <c r="AA58" s="879"/>
      <c r="AB58" s="879"/>
      <c r="AC58" s="880"/>
      <c r="AD58" s="787">
        <v>2018</v>
      </c>
      <c r="AE58" s="787"/>
      <c r="AF58" s="787"/>
      <c r="AG58" s="787"/>
      <c r="AH58" s="787"/>
      <c r="AI58" s="787"/>
      <c r="AJ58" s="787"/>
      <c r="AK58" s="787" t="s">
        <v>29</v>
      </c>
      <c r="AL58" s="787"/>
      <c r="AM58" s="787"/>
      <c r="AN58" s="787"/>
      <c r="AO58" s="787"/>
      <c r="AP58" s="787"/>
      <c r="AQ58" s="788"/>
      <c r="AR58" s="224"/>
      <c r="AS58" s="165"/>
      <c r="AT58" s="165"/>
      <c r="AU58" s="165"/>
      <c r="AV58" s="165"/>
      <c r="AW58" s="599" t="s">
        <v>447</v>
      </c>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row>
    <row r="59" spans="1:180" s="162" customFormat="1" ht="12.75" customHeight="1">
      <c r="A59" s="156"/>
      <c r="B59" s="278"/>
      <c r="C59" s="881" t="s">
        <v>45</v>
      </c>
      <c r="D59" s="882"/>
      <c r="E59" s="882"/>
      <c r="F59" s="882"/>
      <c r="G59" s="882"/>
      <c r="H59" s="882"/>
      <c r="I59" s="882"/>
      <c r="J59" s="882"/>
      <c r="K59" s="882"/>
      <c r="L59" s="882"/>
      <c r="M59" s="882"/>
      <c r="N59" s="882"/>
      <c r="O59" s="882"/>
      <c r="P59" s="882"/>
      <c r="Q59" s="882"/>
      <c r="R59" s="882"/>
      <c r="S59" s="882"/>
      <c r="T59" s="882"/>
      <c r="U59" s="882"/>
      <c r="V59" s="882"/>
      <c r="W59" s="749">
        <f>W51+W53</f>
        <v>0</v>
      </c>
      <c r="X59" s="750"/>
      <c r="Y59" s="750"/>
      <c r="Z59" s="750"/>
      <c r="AA59" s="750"/>
      <c r="AB59" s="750"/>
      <c r="AC59" s="751"/>
      <c r="AD59" s="749">
        <f>AD51+AD53</f>
        <v>0</v>
      </c>
      <c r="AE59" s="750"/>
      <c r="AF59" s="750"/>
      <c r="AG59" s="750"/>
      <c r="AH59" s="750"/>
      <c r="AI59" s="750"/>
      <c r="AJ59" s="751"/>
      <c r="AK59" s="813">
        <f>IF(AND(W59=0,AD59=0),0,(AD59/W59)-1)</f>
        <v>0</v>
      </c>
      <c r="AL59" s="814"/>
      <c r="AM59" s="814"/>
      <c r="AN59" s="814"/>
      <c r="AO59" s="814"/>
      <c r="AP59" s="814"/>
      <c r="AQ59" s="815"/>
      <c r="AR59" s="224"/>
      <c r="AS59" s="165"/>
      <c r="AT59" s="165"/>
      <c r="AU59" s="165"/>
      <c r="AV59" s="165"/>
      <c r="AW59" s="599" t="s">
        <v>448</v>
      </c>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row>
    <row r="60" spans="1:180" s="162" customFormat="1" ht="12.75" customHeight="1">
      <c r="A60" s="156"/>
      <c r="B60" s="278"/>
      <c r="C60" s="924" t="s">
        <v>46</v>
      </c>
      <c r="D60" s="925"/>
      <c r="E60" s="925"/>
      <c r="F60" s="925"/>
      <c r="G60" s="925"/>
      <c r="H60" s="925"/>
      <c r="I60" s="925"/>
      <c r="J60" s="925"/>
      <c r="K60" s="925"/>
      <c r="L60" s="925"/>
      <c r="M60" s="925"/>
      <c r="N60" s="925"/>
      <c r="O60" s="925"/>
      <c r="P60" s="925"/>
      <c r="Q60" s="925"/>
      <c r="R60" s="925"/>
      <c r="S60" s="925"/>
      <c r="T60" s="925"/>
      <c r="U60" s="925"/>
      <c r="V60" s="925"/>
      <c r="W60" s="813">
        <f>IF(W47=0,0,W52/W47)</f>
        <v>0</v>
      </c>
      <c r="X60" s="814"/>
      <c r="Y60" s="814"/>
      <c r="Z60" s="814"/>
      <c r="AA60" s="814"/>
      <c r="AB60" s="814"/>
      <c r="AC60" s="945"/>
      <c r="AD60" s="813">
        <f>IF(AD47=0,0,AD52/AD47)</f>
        <v>0</v>
      </c>
      <c r="AE60" s="814"/>
      <c r="AF60" s="814"/>
      <c r="AG60" s="814"/>
      <c r="AH60" s="814"/>
      <c r="AI60" s="814"/>
      <c r="AJ60" s="945"/>
      <c r="AK60" s="813">
        <f>IF(AND(W60=0,AD60=0),-31%,(AD60/W60)-1)</f>
        <v>-0.31</v>
      </c>
      <c r="AL60" s="814"/>
      <c r="AM60" s="814"/>
      <c r="AN60" s="814"/>
      <c r="AO60" s="814"/>
      <c r="AP60" s="814"/>
      <c r="AQ60" s="815"/>
      <c r="AR60" s="224"/>
      <c r="AS60" s="165"/>
      <c r="AT60" s="165"/>
      <c r="AU60" s="165"/>
      <c r="AV60" s="165"/>
      <c r="AW60" s="599" t="s">
        <v>449</v>
      </c>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row>
    <row r="61" spans="1:180" s="162" customFormat="1" ht="12.75" customHeight="1">
      <c r="A61" s="156"/>
      <c r="B61" s="278"/>
      <c r="C61" s="924" t="s">
        <v>47</v>
      </c>
      <c r="D61" s="925"/>
      <c r="E61" s="925"/>
      <c r="F61" s="925"/>
      <c r="G61" s="925"/>
      <c r="H61" s="925"/>
      <c r="I61" s="925"/>
      <c r="J61" s="925"/>
      <c r="K61" s="925"/>
      <c r="L61" s="925"/>
      <c r="M61" s="925"/>
      <c r="N61" s="925"/>
      <c r="O61" s="925"/>
      <c r="P61" s="925"/>
      <c r="Q61" s="925"/>
      <c r="R61" s="925"/>
      <c r="S61" s="925"/>
      <c r="T61" s="925"/>
      <c r="U61" s="925"/>
      <c r="V61" s="925"/>
      <c r="W61" s="1395">
        <f>IF(AND(W47=0,W43=0),0,W43/W45)</f>
        <v>0</v>
      </c>
      <c r="X61" s="1396"/>
      <c r="Y61" s="1396"/>
      <c r="Z61" s="1396"/>
      <c r="AA61" s="1396"/>
      <c r="AB61" s="1396"/>
      <c r="AC61" s="1397"/>
      <c r="AD61" s="1395">
        <f>IF(AND(AD47=0,AD43=0),0,AD43/AD45)</f>
        <v>0</v>
      </c>
      <c r="AE61" s="1396"/>
      <c r="AF61" s="1396"/>
      <c r="AG61" s="1396"/>
      <c r="AH61" s="1396"/>
      <c r="AI61" s="1396"/>
      <c r="AJ61" s="1397"/>
      <c r="AK61" s="813">
        <f>IF(AND(W61=0,AD61=0),-10%,(AD61/W61)-1)</f>
        <v>-0.1</v>
      </c>
      <c r="AL61" s="814"/>
      <c r="AM61" s="814"/>
      <c r="AN61" s="814"/>
      <c r="AO61" s="814"/>
      <c r="AP61" s="814"/>
      <c r="AQ61" s="815"/>
      <c r="AR61" s="224"/>
      <c r="AS61" s="165"/>
      <c r="AT61" s="165"/>
      <c r="AU61" s="165"/>
      <c r="AV61" s="165"/>
      <c r="AW61" s="599" t="s">
        <v>450</v>
      </c>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row>
    <row r="62" spans="1:180" s="162" customFormat="1" ht="12.75" customHeight="1">
      <c r="A62" s="156"/>
      <c r="B62" s="278"/>
      <c r="C62" s="924" t="s">
        <v>48</v>
      </c>
      <c r="D62" s="925"/>
      <c r="E62" s="925"/>
      <c r="F62" s="925"/>
      <c r="G62" s="925"/>
      <c r="H62" s="925"/>
      <c r="I62" s="925"/>
      <c r="J62" s="925"/>
      <c r="K62" s="925"/>
      <c r="L62" s="925"/>
      <c r="M62" s="925"/>
      <c r="N62" s="925"/>
      <c r="O62" s="925"/>
      <c r="P62" s="925"/>
      <c r="Q62" s="925"/>
      <c r="R62" s="925"/>
      <c r="S62" s="925"/>
      <c r="T62" s="925"/>
      <c r="U62" s="925"/>
      <c r="V62" s="925"/>
      <c r="W62" s="813">
        <f>IF(AND(W47=0,W43=0),0.6,W46/W44)</f>
        <v>0.6</v>
      </c>
      <c r="X62" s="814"/>
      <c r="Y62" s="814"/>
      <c r="Z62" s="814"/>
      <c r="AA62" s="814"/>
      <c r="AB62" s="814"/>
      <c r="AC62" s="945"/>
      <c r="AD62" s="813">
        <f>IF(AND(AD47=0,AD43=0),0.6,AD46/AD44)</f>
        <v>0.6</v>
      </c>
      <c r="AE62" s="814"/>
      <c r="AF62" s="814"/>
      <c r="AG62" s="814"/>
      <c r="AH62" s="814"/>
      <c r="AI62" s="814"/>
      <c r="AJ62" s="945"/>
      <c r="AK62" s="813">
        <f>IF(AND(W61=0,AD61=0),10%,(AD62-W62)/W62)</f>
        <v>0.1</v>
      </c>
      <c r="AL62" s="814"/>
      <c r="AM62" s="814"/>
      <c r="AN62" s="814"/>
      <c r="AO62" s="814"/>
      <c r="AP62" s="814"/>
      <c r="AQ62" s="815"/>
      <c r="AR62" s="224"/>
      <c r="AS62" s="165"/>
      <c r="AT62" s="165"/>
      <c r="AU62" s="165"/>
      <c r="AV62" s="165"/>
      <c r="AW62" s="599" t="s">
        <v>451</v>
      </c>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row>
    <row r="63" spans="1:180" s="162" customFormat="1" ht="12.75" customHeight="1">
      <c r="A63" s="156"/>
      <c r="B63" s="278"/>
      <c r="C63" s="924" t="s">
        <v>49</v>
      </c>
      <c r="D63" s="925"/>
      <c r="E63" s="925"/>
      <c r="F63" s="925"/>
      <c r="G63" s="925"/>
      <c r="H63" s="925"/>
      <c r="I63" s="925"/>
      <c r="J63" s="925"/>
      <c r="K63" s="925"/>
      <c r="L63" s="925"/>
      <c r="M63" s="925"/>
      <c r="N63" s="925"/>
      <c r="O63" s="925"/>
      <c r="P63" s="925"/>
      <c r="Q63" s="925"/>
      <c r="R63" s="925"/>
      <c r="S63" s="925"/>
      <c r="T63" s="925"/>
      <c r="U63" s="925"/>
      <c r="V63" s="925"/>
      <c r="W63" s="816">
        <f>IF(W47=0,0,(W54/W47)*330)</f>
        <v>0</v>
      </c>
      <c r="X63" s="817"/>
      <c r="Y63" s="817"/>
      <c r="Z63" s="817"/>
      <c r="AA63" s="817"/>
      <c r="AB63" s="817"/>
      <c r="AC63" s="818"/>
      <c r="AD63" s="816">
        <f>IF(AD47=0,0,(AD54/AD47)*330)</f>
        <v>0</v>
      </c>
      <c r="AE63" s="817"/>
      <c r="AF63" s="817"/>
      <c r="AG63" s="817"/>
      <c r="AH63" s="817"/>
      <c r="AI63" s="817"/>
      <c r="AJ63" s="818"/>
      <c r="AK63" s="813">
        <f>IF(AND(W63=0,AD63=0),0,(AD63/W63)-1)</f>
        <v>0</v>
      </c>
      <c r="AL63" s="814"/>
      <c r="AM63" s="814"/>
      <c r="AN63" s="814"/>
      <c r="AO63" s="814"/>
      <c r="AP63" s="814"/>
      <c r="AQ63" s="815"/>
      <c r="AR63" s="224"/>
      <c r="AS63" s="165"/>
      <c r="AT63" s="165"/>
      <c r="AU63" s="165"/>
      <c r="AV63" s="165"/>
      <c r="AW63" s="599" t="s">
        <v>452</v>
      </c>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row>
    <row r="64" spans="1:180" s="162" customFormat="1" ht="12.75" customHeight="1">
      <c r="A64" s="240"/>
      <c r="B64" s="278"/>
      <c r="C64" s="924" t="s">
        <v>50</v>
      </c>
      <c r="D64" s="925"/>
      <c r="E64" s="925"/>
      <c r="F64" s="925"/>
      <c r="G64" s="925"/>
      <c r="H64" s="925"/>
      <c r="I64" s="925"/>
      <c r="J64" s="925"/>
      <c r="K64" s="925"/>
      <c r="L64" s="925"/>
      <c r="M64" s="925"/>
      <c r="N64" s="925"/>
      <c r="O64" s="925"/>
      <c r="P64" s="925"/>
      <c r="Q64" s="925"/>
      <c r="R64" s="925"/>
      <c r="S64" s="925"/>
      <c r="T64" s="925"/>
      <c r="U64" s="925"/>
      <c r="V64" s="925"/>
      <c r="W64" s="816">
        <f>IF(W47=0,0,(W55/W47)*330)</f>
        <v>0</v>
      </c>
      <c r="X64" s="817"/>
      <c r="Y64" s="817"/>
      <c r="Z64" s="817"/>
      <c r="AA64" s="817"/>
      <c r="AB64" s="817"/>
      <c r="AC64" s="818"/>
      <c r="AD64" s="816">
        <f>IF(AD47=0,0,(AD55/AD47)*330)</f>
        <v>0</v>
      </c>
      <c r="AE64" s="817"/>
      <c r="AF64" s="817"/>
      <c r="AG64" s="817"/>
      <c r="AH64" s="817"/>
      <c r="AI64" s="817"/>
      <c r="AJ64" s="818"/>
      <c r="AK64" s="813">
        <f>IF(AND(W64=0,AD64=0),0,(AD64/W64)-1)</f>
        <v>0</v>
      </c>
      <c r="AL64" s="814"/>
      <c r="AM64" s="814"/>
      <c r="AN64" s="814"/>
      <c r="AO64" s="814"/>
      <c r="AP64" s="814"/>
      <c r="AQ64" s="815"/>
      <c r="AR64" s="224"/>
      <c r="AS64" s="165"/>
      <c r="AT64" s="165"/>
      <c r="AU64" s="165"/>
      <c r="AV64" s="165"/>
      <c r="AW64" s="599" t="s">
        <v>453</v>
      </c>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row>
    <row r="65" spans="1:180" s="162" customFormat="1" ht="12.75" customHeight="1">
      <c r="A65" s="240"/>
      <c r="B65" s="278"/>
      <c r="C65" s="924" t="s">
        <v>51</v>
      </c>
      <c r="D65" s="925"/>
      <c r="E65" s="925"/>
      <c r="F65" s="925"/>
      <c r="G65" s="925"/>
      <c r="H65" s="925"/>
      <c r="I65" s="925"/>
      <c r="J65" s="925"/>
      <c r="K65" s="925"/>
      <c r="L65" s="925"/>
      <c r="M65" s="925"/>
      <c r="N65" s="925"/>
      <c r="O65" s="925"/>
      <c r="P65" s="925"/>
      <c r="Q65" s="925"/>
      <c r="R65" s="925"/>
      <c r="S65" s="925"/>
      <c r="T65" s="925"/>
      <c r="U65" s="925"/>
      <c r="V65" s="925"/>
      <c r="W65" s="749">
        <f>W43-W45</f>
        <v>0</v>
      </c>
      <c r="X65" s="750"/>
      <c r="Y65" s="750"/>
      <c r="Z65" s="750"/>
      <c r="AA65" s="750"/>
      <c r="AB65" s="750"/>
      <c r="AC65" s="751"/>
      <c r="AD65" s="749">
        <f>AD43-AD45</f>
        <v>0</v>
      </c>
      <c r="AE65" s="750"/>
      <c r="AF65" s="750"/>
      <c r="AG65" s="750"/>
      <c r="AH65" s="750"/>
      <c r="AI65" s="750"/>
      <c r="AJ65" s="751"/>
      <c r="AK65" s="813">
        <f>IF(AND(W65=0,AD65=0),0,(AD65/W65)-1)</f>
        <v>0</v>
      </c>
      <c r="AL65" s="814"/>
      <c r="AM65" s="814"/>
      <c r="AN65" s="814"/>
      <c r="AO65" s="814"/>
      <c r="AP65" s="814"/>
      <c r="AQ65" s="815"/>
      <c r="AR65" s="224"/>
      <c r="AS65" s="165"/>
      <c r="AT65" s="165"/>
      <c r="AU65" s="165"/>
      <c r="AV65" s="165"/>
      <c r="AW65" s="599" t="s">
        <v>454</v>
      </c>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row>
    <row r="66" spans="1:180" s="162" customFormat="1" ht="18" customHeight="1" thickBot="1">
      <c r="A66" s="240"/>
      <c r="B66" s="278"/>
      <c r="C66" s="792" t="s">
        <v>52</v>
      </c>
      <c r="D66" s="793"/>
      <c r="E66" s="793"/>
      <c r="F66" s="793"/>
      <c r="G66" s="793"/>
      <c r="H66" s="793"/>
      <c r="I66" s="793"/>
      <c r="J66" s="793"/>
      <c r="K66" s="793"/>
      <c r="L66" s="793"/>
      <c r="M66" s="793"/>
      <c r="N66" s="793"/>
      <c r="O66" s="793"/>
      <c r="P66" s="793"/>
      <c r="Q66" s="793"/>
      <c r="R66" s="793"/>
      <c r="S66" s="793"/>
      <c r="T66" s="793"/>
      <c r="U66" s="793"/>
      <c r="V66" s="793"/>
      <c r="W66" s="939">
        <f>IF(AND(W47=0,W43=0),0,W51/W47)</f>
        <v>0</v>
      </c>
      <c r="X66" s="940"/>
      <c r="Y66" s="940"/>
      <c r="Z66" s="940"/>
      <c r="AA66" s="940"/>
      <c r="AB66" s="940"/>
      <c r="AC66" s="941"/>
      <c r="AD66" s="939">
        <f>IF(AND(AD47=0,AD43=0),0,AD51/AD47)</f>
        <v>0</v>
      </c>
      <c r="AE66" s="940"/>
      <c r="AF66" s="940"/>
      <c r="AG66" s="940"/>
      <c r="AH66" s="940"/>
      <c r="AI66" s="940"/>
      <c r="AJ66" s="941"/>
      <c r="AK66" s="939">
        <f>IF(AND(W66=0,AD66=0),-10%,(AD66/W66)-1)</f>
        <v>-0.1</v>
      </c>
      <c r="AL66" s="940"/>
      <c r="AM66" s="940"/>
      <c r="AN66" s="940"/>
      <c r="AO66" s="940"/>
      <c r="AP66" s="940"/>
      <c r="AQ66" s="1394"/>
      <c r="AR66" s="224"/>
      <c r="AS66" s="165"/>
      <c r="AT66" s="165"/>
      <c r="AU66" s="165"/>
      <c r="AV66" s="165"/>
      <c r="AW66" s="599" t="s">
        <v>455</v>
      </c>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row>
    <row r="67" spans="1:180" s="162" customFormat="1" ht="22.5" customHeight="1" thickBot="1">
      <c r="A67" s="240"/>
      <c r="B67" s="278"/>
      <c r="C67" s="108"/>
      <c r="D67" s="108"/>
      <c r="E67" s="108"/>
      <c r="F67" s="108"/>
      <c r="G67" s="108"/>
      <c r="H67" s="108"/>
      <c r="I67" s="108"/>
      <c r="J67" s="108"/>
      <c r="K67" s="108"/>
      <c r="L67" s="108"/>
      <c r="M67" s="108"/>
      <c r="N67" s="108"/>
      <c r="O67" s="108"/>
      <c r="P67" s="108"/>
      <c r="Q67" s="108"/>
      <c r="R67" s="108"/>
      <c r="S67" s="108"/>
      <c r="T67" s="108"/>
      <c r="U67" s="108"/>
      <c r="V67" s="108"/>
      <c r="W67" s="153"/>
      <c r="X67" s="153"/>
      <c r="Y67" s="153"/>
      <c r="Z67" s="153"/>
      <c r="AA67" s="153"/>
      <c r="AB67" s="153"/>
      <c r="AC67" s="153"/>
      <c r="AD67" s="153"/>
      <c r="AE67" s="153"/>
      <c r="AF67" s="153"/>
      <c r="AG67" s="153"/>
      <c r="AH67" s="153"/>
      <c r="AI67" s="153"/>
      <c r="AJ67" s="153"/>
      <c r="AK67" s="153"/>
      <c r="AL67" s="786"/>
      <c r="AM67" s="786"/>
      <c r="AN67" s="786"/>
      <c r="AO67" s="786"/>
      <c r="AP67" s="786"/>
      <c r="AQ67" s="786"/>
      <c r="AR67" s="224"/>
      <c r="AS67" s="165"/>
      <c r="AT67" s="165"/>
      <c r="AU67" s="165"/>
      <c r="AV67" s="165"/>
      <c r="AW67" s="599" t="s">
        <v>456</v>
      </c>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row>
    <row r="68" spans="1:180" s="162" customFormat="1" ht="15.75" customHeight="1">
      <c r="A68" s="240"/>
      <c r="B68" s="278"/>
      <c r="C68" s="946" t="s">
        <v>53</v>
      </c>
      <c r="D68" s="947"/>
      <c r="E68" s="947"/>
      <c r="F68" s="947"/>
      <c r="G68" s="947"/>
      <c r="H68" s="947"/>
      <c r="I68" s="947"/>
      <c r="J68" s="947"/>
      <c r="K68" s="947"/>
      <c r="L68" s="947"/>
      <c r="M68" s="947"/>
      <c r="N68" s="947"/>
      <c r="O68" s="947"/>
      <c r="P68" s="947"/>
      <c r="Q68" s="947"/>
      <c r="R68" s="947"/>
      <c r="S68" s="947"/>
      <c r="T68" s="947"/>
      <c r="U68" s="947"/>
      <c r="V68" s="947"/>
      <c r="W68" s="1389">
        <v>2017</v>
      </c>
      <c r="X68" s="1390"/>
      <c r="Y68" s="1391"/>
      <c r="Z68" s="951">
        <f>W68+1</f>
        <v>2018</v>
      </c>
      <c r="AA68" s="952"/>
      <c r="AB68" s="953"/>
      <c r="AC68" s="789">
        <f>W68+2</f>
        <v>2019</v>
      </c>
      <c r="AD68" s="789"/>
      <c r="AE68" s="789"/>
      <c r="AF68" s="789">
        <f>W68+3</f>
        <v>2020</v>
      </c>
      <c r="AG68" s="789"/>
      <c r="AH68" s="789"/>
      <c r="AI68" s="789">
        <f>W68+4</f>
        <v>2021</v>
      </c>
      <c r="AJ68" s="789"/>
      <c r="AK68" s="1392"/>
      <c r="AL68" s="761" t="s">
        <v>366</v>
      </c>
      <c r="AM68" s="761"/>
      <c r="AN68" s="761"/>
      <c r="AO68" s="761"/>
      <c r="AP68" s="761"/>
      <c r="AQ68" s="762"/>
      <c r="AR68" s="224"/>
      <c r="AS68" s="165"/>
      <c r="AT68" s="165"/>
      <c r="AU68" s="165"/>
      <c r="AV68" s="165"/>
      <c r="AW68" s="599" t="s">
        <v>457</v>
      </c>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row>
    <row r="69" spans="1:180" s="162" customFormat="1" ht="12.75" customHeight="1" thickBot="1">
      <c r="A69" s="240"/>
      <c r="B69" s="278"/>
      <c r="C69" s="924" t="s">
        <v>54</v>
      </c>
      <c r="D69" s="925"/>
      <c r="E69" s="925"/>
      <c r="F69" s="925"/>
      <c r="G69" s="925"/>
      <c r="H69" s="925"/>
      <c r="I69" s="925"/>
      <c r="J69" s="925"/>
      <c r="K69" s="925"/>
      <c r="L69" s="925"/>
      <c r="M69" s="925"/>
      <c r="N69" s="925"/>
      <c r="O69" s="925"/>
      <c r="P69" s="925"/>
      <c r="Q69" s="925"/>
      <c r="R69" s="925"/>
      <c r="S69" s="925"/>
      <c r="T69" s="925"/>
      <c r="U69" s="925"/>
      <c r="V69" s="928"/>
      <c r="W69" s="790">
        <f>W47</f>
        <v>0</v>
      </c>
      <c r="X69" s="791"/>
      <c r="Y69" s="791"/>
      <c r="Z69" s="791">
        <f>AD47</f>
        <v>0</v>
      </c>
      <c r="AA69" s="791"/>
      <c r="AB69" s="791"/>
      <c r="AC69" s="950">
        <f>Z69*(1+O156)</f>
        <v>0</v>
      </c>
      <c r="AD69" s="950"/>
      <c r="AE69" s="950"/>
      <c r="AF69" s="784">
        <f>+AC69*1.15</f>
        <v>0</v>
      </c>
      <c r="AG69" s="784"/>
      <c r="AH69" s="784"/>
      <c r="AI69" s="784">
        <f>+AF69*1.2</f>
        <v>0</v>
      </c>
      <c r="AJ69" s="784"/>
      <c r="AK69" s="799"/>
      <c r="AL69" s="763"/>
      <c r="AM69" s="763"/>
      <c r="AN69" s="763"/>
      <c r="AO69" s="763"/>
      <c r="AP69" s="763"/>
      <c r="AQ69" s="764"/>
      <c r="AR69" s="224"/>
      <c r="AS69" s="165"/>
      <c r="AT69" s="165"/>
      <c r="AU69" s="165"/>
      <c r="AV69" s="165"/>
      <c r="AW69" s="599" t="s">
        <v>458</v>
      </c>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row>
    <row r="70" spans="1:180" s="162" customFormat="1" ht="12.75" customHeight="1">
      <c r="A70" s="240"/>
      <c r="B70" s="278"/>
      <c r="C70" s="924" t="s">
        <v>36</v>
      </c>
      <c r="D70" s="925"/>
      <c r="E70" s="925"/>
      <c r="F70" s="925"/>
      <c r="G70" s="925"/>
      <c r="H70" s="925"/>
      <c r="I70" s="925"/>
      <c r="J70" s="925"/>
      <c r="K70" s="925"/>
      <c r="L70" s="925"/>
      <c r="M70" s="925"/>
      <c r="N70" s="925"/>
      <c r="O70" s="925"/>
      <c r="P70" s="925"/>
      <c r="Q70" s="925"/>
      <c r="R70" s="925"/>
      <c r="S70" s="925"/>
      <c r="T70" s="925"/>
      <c r="U70" s="925"/>
      <c r="V70" s="928"/>
      <c r="W70" s="948">
        <f>W49</f>
        <v>0</v>
      </c>
      <c r="X70" s="949"/>
      <c r="Y70" s="949"/>
      <c r="Z70" s="791">
        <f>AD49</f>
        <v>0</v>
      </c>
      <c r="AA70" s="791"/>
      <c r="AB70" s="791"/>
      <c r="AC70" s="784">
        <f>+AC69*0.57</f>
        <v>0</v>
      </c>
      <c r="AD70" s="784"/>
      <c r="AE70" s="784"/>
      <c r="AF70" s="784">
        <f>+AF69*0.57</f>
        <v>0</v>
      </c>
      <c r="AG70" s="784"/>
      <c r="AH70" s="784"/>
      <c r="AI70" s="784">
        <f>+AI69*0.57</f>
        <v>0</v>
      </c>
      <c r="AJ70" s="784"/>
      <c r="AK70" s="799"/>
      <c r="AL70" s="800" t="e">
        <f>(AD46/AD44)</f>
        <v>#DIV/0!</v>
      </c>
      <c r="AM70" s="801"/>
      <c r="AN70" s="801"/>
      <c r="AO70" s="801"/>
      <c r="AP70" s="801"/>
      <c r="AQ70" s="802"/>
      <c r="AR70" s="224"/>
      <c r="AS70" s="165"/>
      <c r="AT70" s="165"/>
      <c r="AU70" s="165"/>
      <c r="AV70" s="165"/>
      <c r="AW70" s="599" t="s">
        <v>459</v>
      </c>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row>
    <row r="71" spans="1:180" s="162" customFormat="1" ht="12.75" customHeight="1">
      <c r="A71" s="240"/>
      <c r="B71" s="278"/>
      <c r="C71" s="924" t="s">
        <v>56</v>
      </c>
      <c r="D71" s="925"/>
      <c r="E71" s="925"/>
      <c r="F71" s="925"/>
      <c r="G71" s="925"/>
      <c r="H71" s="925"/>
      <c r="I71" s="925"/>
      <c r="J71" s="926"/>
      <c r="K71" s="926"/>
      <c r="L71" s="926"/>
      <c r="M71" s="926"/>
      <c r="N71" s="926"/>
      <c r="O71" s="926"/>
      <c r="P71" s="926"/>
      <c r="Q71" s="926"/>
      <c r="R71" s="926"/>
      <c r="S71" s="926"/>
      <c r="T71" s="926"/>
      <c r="U71" s="926"/>
      <c r="V71" s="927"/>
      <c r="W71" s="790">
        <f>W69-W70</f>
        <v>0</v>
      </c>
      <c r="X71" s="791"/>
      <c r="Y71" s="791"/>
      <c r="Z71" s="791">
        <f>Z69-Z70</f>
        <v>0</v>
      </c>
      <c r="AA71" s="791"/>
      <c r="AB71" s="791"/>
      <c r="AC71" s="791">
        <f>AC69-AC70</f>
        <v>0</v>
      </c>
      <c r="AD71" s="791"/>
      <c r="AE71" s="791"/>
      <c r="AF71" s="791">
        <f>AF69-AF70</f>
        <v>0</v>
      </c>
      <c r="AG71" s="791"/>
      <c r="AH71" s="791"/>
      <c r="AI71" s="791">
        <f>AI69-AI70</f>
        <v>0</v>
      </c>
      <c r="AJ71" s="791"/>
      <c r="AK71" s="809"/>
      <c r="AL71" s="803"/>
      <c r="AM71" s="804"/>
      <c r="AN71" s="804"/>
      <c r="AO71" s="804"/>
      <c r="AP71" s="804"/>
      <c r="AQ71" s="805"/>
      <c r="AR71" s="224"/>
      <c r="AS71" s="165"/>
      <c r="AT71" s="165"/>
      <c r="AU71" s="165"/>
      <c r="AV71" s="165"/>
      <c r="AW71" s="599" t="s">
        <v>460</v>
      </c>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row>
    <row r="72" spans="1:180" s="162" customFormat="1" ht="12.75" customHeight="1">
      <c r="A72" s="240"/>
      <c r="B72" s="278"/>
      <c r="C72" s="924" t="s">
        <v>37</v>
      </c>
      <c r="D72" s="925"/>
      <c r="E72" s="925"/>
      <c r="F72" s="925"/>
      <c r="G72" s="925"/>
      <c r="H72" s="925"/>
      <c r="I72" s="925"/>
      <c r="J72" s="926"/>
      <c r="K72" s="926"/>
      <c r="L72" s="926"/>
      <c r="M72" s="926"/>
      <c r="N72" s="926"/>
      <c r="O72" s="926"/>
      <c r="P72" s="926"/>
      <c r="Q72" s="926"/>
      <c r="R72" s="926"/>
      <c r="S72" s="926"/>
      <c r="T72" s="926"/>
      <c r="U72" s="926"/>
      <c r="V72" s="927"/>
      <c r="W72" s="790">
        <f>W50</f>
        <v>0</v>
      </c>
      <c r="X72" s="791"/>
      <c r="Y72" s="791"/>
      <c r="Z72" s="791">
        <f>AD50</f>
        <v>0</v>
      </c>
      <c r="AA72" s="791"/>
      <c r="AB72" s="791"/>
      <c r="AC72" s="784">
        <f>+AC69*0.31</f>
        <v>0</v>
      </c>
      <c r="AD72" s="784"/>
      <c r="AE72" s="784"/>
      <c r="AF72" s="784">
        <f>+AF69*0.31</f>
        <v>0</v>
      </c>
      <c r="AG72" s="784"/>
      <c r="AH72" s="784"/>
      <c r="AI72" s="784">
        <f>+AI69*0.31</f>
        <v>0</v>
      </c>
      <c r="AJ72" s="784"/>
      <c r="AK72" s="799"/>
      <c r="AL72" s="803"/>
      <c r="AM72" s="804"/>
      <c r="AN72" s="804"/>
      <c r="AO72" s="804"/>
      <c r="AP72" s="804"/>
      <c r="AQ72" s="805"/>
      <c r="AR72" s="224"/>
      <c r="AS72" s="165"/>
      <c r="AT72" s="165"/>
      <c r="AU72" s="165"/>
      <c r="AV72" s="165"/>
      <c r="AW72" s="599" t="s">
        <v>461</v>
      </c>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row>
    <row r="73" spans="1:180" s="162" customFormat="1" ht="15" customHeight="1">
      <c r="A73" s="240"/>
      <c r="B73" s="278"/>
      <c r="C73" s="924" t="s">
        <v>58</v>
      </c>
      <c r="D73" s="925"/>
      <c r="E73" s="925"/>
      <c r="F73" s="925"/>
      <c r="G73" s="925"/>
      <c r="H73" s="925"/>
      <c r="I73" s="925"/>
      <c r="J73" s="926"/>
      <c r="K73" s="926"/>
      <c r="L73" s="926"/>
      <c r="M73" s="926"/>
      <c r="N73" s="926"/>
      <c r="O73" s="926"/>
      <c r="P73" s="926"/>
      <c r="Q73" s="926"/>
      <c r="R73" s="926"/>
      <c r="S73" s="926"/>
      <c r="T73" s="926"/>
      <c r="U73" s="926"/>
      <c r="V73" s="927"/>
      <c r="W73" s="790">
        <f>W71-W72</f>
        <v>0</v>
      </c>
      <c r="X73" s="791"/>
      <c r="Y73" s="791"/>
      <c r="Z73" s="791">
        <f>Z71-Z72</f>
        <v>0</v>
      </c>
      <c r="AA73" s="791"/>
      <c r="AB73" s="791"/>
      <c r="AC73" s="791">
        <f>AC71-AC72</f>
        <v>0</v>
      </c>
      <c r="AD73" s="791"/>
      <c r="AE73" s="791"/>
      <c r="AF73" s="791">
        <f>AF71-AF72</f>
        <v>0</v>
      </c>
      <c r="AG73" s="791"/>
      <c r="AH73" s="791"/>
      <c r="AI73" s="791">
        <f>AI71-AI72</f>
        <v>0</v>
      </c>
      <c r="AJ73" s="791"/>
      <c r="AK73" s="809"/>
      <c r="AL73" s="803"/>
      <c r="AM73" s="804"/>
      <c r="AN73" s="804"/>
      <c r="AO73" s="804"/>
      <c r="AP73" s="804"/>
      <c r="AQ73" s="805"/>
      <c r="AR73" s="224"/>
      <c r="AS73" s="165"/>
      <c r="AT73" s="165"/>
      <c r="AU73" s="165"/>
      <c r="AV73" s="165"/>
      <c r="AW73" s="599" t="s">
        <v>462</v>
      </c>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row>
    <row r="74" spans="1:180" s="162" customFormat="1" ht="12.75" customHeight="1">
      <c r="A74" s="240"/>
      <c r="B74" s="278"/>
      <c r="C74" s="924" t="s">
        <v>59</v>
      </c>
      <c r="D74" s="925"/>
      <c r="E74" s="925"/>
      <c r="F74" s="925"/>
      <c r="G74" s="925"/>
      <c r="H74" s="925"/>
      <c r="I74" s="925"/>
      <c r="J74" s="926"/>
      <c r="K74" s="926"/>
      <c r="L74" s="926"/>
      <c r="M74" s="926"/>
      <c r="N74" s="926"/>
      <c r="O74" s="926"/>
      <c r="P74" s="926"/>
      <c r="Q74" s="926"/>
      <c r="R74" s="926"/>
      <c r="S74" s="926"/>
      <c r="T74" s="926"/>
      <c r="U74" s="926"/>
      <c r="V74" s="927"/>
      <c r="W74" s="790">
        <f>W53</f>
        <v>0</v>
      </c>
      <c r="X74" s="791"/>
      <c r="Y74" s="791"/>
      <c r="Z74" s="791">
        <f>AD53</f>
        <v>0</v>
      </c>
      <c r="AA74" s="791"/>
      <c r="AB74" s="791"/>
      <c r="AC74" s="784">
        <f>+AC69*0.02</f>
        <v>0</v>
      </c>
      <c r="AD74" s="784"/>
      <c r="AE74" s="784"/>
      <c r="AF74" s="784">
        <f>+AF69*0.02</f>
        <v>0</v>
      </c>
      <c r="AG74" s="784"/>
      <c r="AH74" s="784"/>
      <c r="AI74" s="784">
        <f>+AI69*0.02</f>
        <v>0</v>
      </c>
      <c r="AJ74" s="784"/>
      <c r="AK74" s="799"/>
      <c r="AL74" s="803"/>
      <c r="AM74" s="804"/>
      <c r="AN74" s="804"/>
      <c r="AO74" s="804"/>
      <c r="AP74" s="804"/>
      <c r="AQ74" s="805"/>
      <c r="AR74" s="224"/>
      <c r="AS74" s="165"/>
      <c r="AT74" s="165"/>
      <c r="AU74" s="165"/>
      <c r="AV74" s="165"/>
      <c r="AW74" s="599" t="s">
        <v>463</v>
      </c>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row>
    <row r="75" spans="1:180" s="162" customFormat="1" ht="12.75" customHeight="1">
      <c r="A75" s="240"/>
      <c r="B75" s="278"/>
      <c r="C75" s="796" t="s">
        <v>45</v>
      </c>
      <c r="D75" s="797"/>
      <c r="E75" s="797"/>
      <c r="F75" s="797"/>
      <c r="G75" s="797"/>
      <c r="H75" s="797"/>
      <c r="I75" s="797"/>
      <c r="J75" s="797"/>
      <c r="K75" s="797"/>
      <c r="L75" s="797"/>
      <c r="M75" s="797"/>
      <c r="N75" s="797"/>
      <c r="O75" s="797"/>
      <c r="P75" s="797"/>
      <c r="Q75" s="797"/>
      <c r="R75" s="797"/>
      <c r="S75" s="797"/>
      <c r="T75" s="797"/>
      <c r="U75" s="797"/>
      <c r="V75" s="798"/>
      <c r="W75" s="1388">
        <f>W73+W74</f>
        <v>0</v>
      </c>
      <c r="X75" s="811"/>
      <c r="Y75" s="812"/>
      <c r="Z75" s="810">
        <f>Z73+Z74</f>
        <v>0</v>
      </c>
      <c r="AA75" s="811"/>
      <c r="AB75" s="812"/>
      <c r="AC75" s="810">
        <f>AC73+AC74</f>
        <v>0</v>
      </c>
      <c r="AD75" s="811"/>
      <c r="AE75" s="812"/>
      <c r="AF75" s="810">
        <f>AF73+AF74</f>
        <v>0</v>
      </c>
      <c r="AG75" s="811"/>
      <c r="AH75" s="812"/>
      <c r="AI75" s="810">
        <f>AI73+AI74</f>
        <v>0</v>
      </c>
      <c r="AJ75" s="811"/>
      <c r="AK75" s="1393"/>
      <c r="AL75" s="803"/>
      <c r="AM75" s="804"/>
      <c r="AN75" s="804"/>
      <c r="AO75" s="804"/>
      <c r="AP75" s="804"/>
      <c r="AQ75" s="805"/>
      <c r="AR75" s="224"/>
      <c r="AS75" s="165"/>
      <c r="AT75" s="165"/>
      <c r="AU75" s="165"/>
      <c r="AV75" s="165"/>
      <c r="AW75" s="599" t="s">
        <v>464</v>
      </c>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row>
    <row r="76" spans="1:180" s="162" customFormat="1" ht="12.75" customHeight="1" thickBot="1">
      <c r="A76" s="240"/>
      <c r="B76" s="278"/>
      <c r="C76" s="792" t="s">
        <v>61</v>
      </c>
      <c r="D76" s="793"/>
      <c r="E76" s="793"/>
      <c r="F76" s="793"/>
      <c r="G76" s="793"/>
      <c r="H76" s="793"/>
      <c r="I76" s="793"/>
      <c r="J76" s="794"/>
      <c r="K76" s="794"/>
      <c r="L76" s="794"/>
      <c r="M76" s="794"/>
      <c r="N76" s="794"/>
      <c r="O76" s="794"/>
      <c r="P76" s="794"/>
      <c r="Q76" s="794"/>
      <c r="R76" s="794"/>
      <c r="S76" s="794"/>
      <c r="T76" s="794"/>
      <c r="U76" s="794"/>
      <c r="V76" s="795"/>
      <c r="W76" s="680"/>
      <c r="X76" s="680"/>
      <c r="Y76" s="680"/>
      <c r="Z76" s="680"/>
      <c r="AA76" s="680"/>
      <c r="AB76" s="680"/>
      <c r="AC76" s="680"/>
      <c r="AD76" s="680"/>
      <c r="AE76" s="680"/>
      <c r="AF76" s="680"/>
      <c r="AG76" s="680"/>
      <c r="AH76" s="680"/>
      <c r="AI76" s="633"/>
      <c r="AJ76" s="633"/>
      <c r="AK76" s="634"/>
      <c r="AL76" s="806"/>
      <c r="AM76" s="807"/>
      <c r="AN76" s="807"/>
      <c r="AO76" s="807"/>
      <c r="AP76" s="807"/>
      <c r="AQ76" s="808"/>
      <c r="AR76" s="224"/>
      <c r="AS76" s="165"/>
      <c r="AT76" s="165"/>
      <c r="AU76" s="165"/>
      <c r="AV76" s="165"/>
      <c r="AW76" s="599" t="s">
        <v>465</v>
      </c>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row>
    <row r="77" spans="1:180" s="162" customFormat="1" ht="20.25" customHeight="1" thickBot="1">
      <c r="A77" s="241"/>
      <c r="B77" s="242"/>
      <c r="C77" s="243" t="s">
        <v>247</v>
      </c>
      <c r="D77" s="244"/>
      <c r="E77" s="244"/>
      <c r="F77" s="244"/>
      <c r="G77" s="244"/>
      <c r="H77" s="244"/>
      <c r="I77" s="244"/>
      <c r="J77" s="244"/>
      <c r="K77" s="244"/>
      <c r="L77" s="244"/>
      <c r="M77" s="244"/>
      <c r="N77" s="244"/>
      <c r="O77" s="244"/>
      <c r="P77" s="244"/>
      <c r="Q77" s="244"/>
      <c r="R77" s="244"/>
      <c r="S77" s="244"/>
      <c r="T77" s="244"/>
      <c r="U77" s="244"/>
      <c r="V77" s="245"/>
      <c r="W77" s="758" t="s">
        <v>55</v>
      </c>
      <c r="X77" s="759"/>
      <c r="Y77" s="759"/>
      <c r="Z77" s="759"/>
      <c r="AA77" s="760"/>
      <c r="AB77" s="246"/>
      <c r="AC77" s="758" t="s">
        <v>57</v>
      </c>
      <c r="AD77" s="759"/>
      <c r="AE77" s="759"/>
      <c r="AF77" s="759"/>
      <c r="AG77" s="760"/>
      <c r="AH77" s="246"/>
      <c r="AI77" s="659" t="s">
        <v>60</v>
      </c>
      <c r="AJ77" s="660"/>
      <c r="AK77" s="660"/>
      <c r="AL77" s="661"/>
      <c r="AM77" s="662"/>
      <c r="AN77" s="247"/>
      <c r="AO77" s="247"/>
      <c r="AP77" s="247"/>
      <c r="AQ77" s="247"/>
      <c r="AR77" s="224"/>
      <c r="AS77" s="165"/>
      <c r="AT77" s="165"/>
      <c r="AU77" s="165"/>
      <c r="AV77" s="165"/>
      <c r="AW77" s="599" t="s">
        <v>466</v>
      </c>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row>
    <row r="78" spans="1:180" s="162" customFormat="1" ht="18.75" customHeight="1" thickBot="1">
      <c r="A78" s="241"/>
      <c r="B78" s="242"/>
      <c r="C78" s="244"/>
      <c r="D78" s="244"/>
      <c r="E78" s="244"/>
      <c r="F78" s="244"/>
      <c r="G78" s="244"/>
      <c r="H78" s="244"/>
      <c r="I78" s="244"/>
      <c r="J78" s="244"/>
      <c r="K78" s="244"/>
      <c r="L78" s="244"/>
      <c r="M78" s="244"/>
      <c r="N78" s="244"/>
      <c r="O78" s="244"/>
      <c r="P78" s="244"/>
      <c r="Q78" s="244"/>
      <c r="R78" s="244"/>
      <c r="S78" s="244"/>
      <c r="T78" s="244"/>
      <c r="U78" s="244"/>
      <c r="V78" s="245"/>
      <c r="W78" s="677">
        <f>(W75*(1+W76)+Z75)/2</f>
        <v>0</v>
      </c>
      <c r="X78" s="678"/>
      <c r="Y78" s="678"/>
      <c r="Z78" s="678"/>
      <c r="AA78" s="679"/>
      <c r="AB78" s="247"/>
      <c r="AC78" s="677">
        <f>(AC75/(1+AC76)+(AF75/(1+AF76))+(AI75/(1+AI76)))/3</f>
        <v>0</v>
      </c>
      <c r="AD78" s="678"/>
      <c r="AE78" s="678"/>
      <c r="AF78" s="678"/>
      <c r="AG78" s="679"/>
      <c r="AH78" s="247"/>
      <c r="AI78" s="663">
        <f>AC78-W78</f>
        <v>0</v>
      </c>
      <c r="AJ78" s="664"/>
      <c r="AK78" s="664"/>
      <c r="AL78" s="664"/>
      <c r="AM78" s="665"/>
      <c r="AN78" s="247"/>
      <c r="AO78" s="247"/>
      <c r="AP78" s="247"/>
      <c r="AQ78" s="247"/>
      <c r="AR78" s="224"/>
      <c r="AS78" s="165"/>
      <c r="AT78" s="165"/>
      <c r="AU78" s="165"/>
      <c r="AV78" s="165"/>
      <c r="AW78" s="599" t="s">
        <v>467</v>
      </c>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row>
    <row r="79" spans="1:180" s="162" customFormat="1" ht="27" customHeight="1">
      <c r="A79" s="241"/>
      <c r="B79" s="248"/>
      <c r="C79" s="765" t="s">
        <v>62</v>
      </c>
      <c r="D79" s="766"/>
      <c r="E79" s="766"/>
      <c r="F79" s="766"/>
      <c r="G79" s="766"/>
      <c r="H79" s="766"/>
      <c r="I79" s="766"/>
      <c r="J79" s="766"/>
      <c r="K79" s="767"/>
      <c r="L79" s="785" t="str">
        <f>W42</f>
        <v xml:space="preserve">2017 y/o Estados Financieros de apertura </v>
      </c>
      <c r="M79" s="785"/>
      <c r="N79" s="785"/>
      <c r="O79" s="785"/>
      <c r="P79" s="785"/>
      <c r="Q79" s="785"/>
      <c r="R79" s="785"/>
      <c r="S79" s="785"/>
      <c r="T79" s="785"/>
      <c r="U79" s="785"/>
      <c r="V79" s="785"/>
      <c r="W79" s="785"/>
      <c r="X79" s="785"/>
      <c r="Y79" s="785"/>
      <c r="Z79" s="785"/>
      <c r="AA79" s="785">
        <f>AD42</f>
        <v>2018</v>
      </c>
      <c r="AB79" s="785"/>
      <c r="AC79" s="785"/>
      <c r="AD79" s="785"/>
      <c r="AE79" s="785"/>
      <c r="AF79" s="785"/>
      <c r="AG79" s="785"/>
      <c r="AH79" s="785"/>
      <c r="AI79" s="785"/>
      <c r="AJ79" s="785"/>
      <c r="AK79" s="785"/>
      <c r="AL79" s="785"/>
      <c r="AM79" s="785"/>
      <c r="AN79" s="785"/>
      <c r="AO79" s="785"/>
      <c r="AP79" s="247"/>
      <c r="AQ79" s="247"/>
      <c r="AR79" s="224"/>
      <c r="AS79" s="165"/>
      <c r="AT79" s="165"/>
      <c r="AU79" s="165"/>
      <c r="AV79" s="165"/>
      <c r="AW79" s="599" t="s">
        <v>468</v>
      </c>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row>
    <row r="80" spans="1:180" s="162" customFormat="1" ht="15.75" customHeight="1">
      <c r="A80" s="241"/>
      <c r="B80" s="249"/>
      <c r="C80" s="668" t="s">
        <v>63</v>
      </c>
      <c r="D80" s="669"/>
      <c r="E80" s="669"/>
      <c r="F80" s="669"/>
      <c r="G80" s="669"/>
      <c r="H80" s="669"/>
      <c r="I80" s="669"/>
      <c r="J80" s="669"/>
      <c r="K80" s="670"/>
      <c r="L80" s="749">
        <f>W47</f>
        <v>0</v>
      </c>
      <c r="M80" s="750"/>
      <c r="N80" s="750"/>
      <c r="O80" s="750"/>
      <c r="P80" s="750"/>
      <c r="Q80" s="750"/>
      <c r="R80" s="750"/>
      <c r="S80" s="750"/>
      <c r="T80" s="750"/>
      <c r="U80" s="750"/>
      <c r="V80" s="750"/>
      <c r="W80" s="750"/>
      <c r="X80" s="750"/>
      <c r="Y80" s="750"/>
      <c r="Z80" s="751"/>
      <c r="AA80" s="749">
        <f>AD47</f>
        <v>0</v>
      </c>
      <c r="AB80" s="750"/>
      <c r="AC80" s="750"/>
      <c r="AD80" s="750"/>
      <c r="AE80" s="750"/>
      <c r="AF80" s="750"/>
      <c r="AG80" s="750"/>
      <c r="AH80" s="750"/>
      <c r="AI80" s="750"/>
      <c r="AJ80" s="750"/>
      <c r="AK80" s="750"/>
      <c r="AL80" s="750"/>
      <c r="AM80" s="750"/>
      <c r="AN80" s="750"/>
      <c r="AO80" s="751"/>
      <c r="AP80" s="247"/>
      <c r="AQ80" s="247"/>
      <c r="AR80" s="224"/>
      <c r="AS80" s="165"/>
      <c r="AT80" s="165"/>
      <c r="AU80" s="165"/>
      <c r="AV80" s="165"/>
      <c r="AW80" s="599" t="s">
        <v>469</v>
      </c>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row>
    <row r="81" spans="1:180" s="162" customFormat="1" ht="18.75" customHeight="1">
      <c r="A81" s="241"/>
      <c r="B81" s="249"/>
      <c r="C81" s="668" t="s">
        <v>64</v>
      </c>
      <c r="D81" s="669"/>
      <c r="E81" s="669"/>
      <c r="F81" s="669"/>
      <c r="G81" s="669"/>
      <c r="H81" s="669"/>
      <c r="I81" s="669"/>
      <c r="J81" s="669"/>
      <c r="K81" s="670"/>
      <c r="L81" s="749">
        <f>W44</f>
        <v>0</v>
      </c>
      <c r="M81" s="750"/>
      <c r="N81" s="750"/>
      <c r="O81" s="750"/>
      <c r="P81" s="750"/>
      <c r="Q81" s="750"/>
      <c r="R81" s="750"/>
      <c r="S81" s="750"/>
      <c r="T81" s="750"/>
      <c r="U81" s="750"/>
      <c r="V81" s="750"/>
      <c r="W81" s="750"/>
      <c r="X81" s="750"/>
      <c r="Y81" s="750"/>
      <c r="Z81" s="751"/>
      <c r="AA81" s="749">
        <f>AD44</f>
        <v>0</v>
      </c>
      <c r="AB81" s="750"/>
      <c r="AC81" s="750"/>
      <c r="AD81" s="750"/>
      <c r="AE81" s="750"/>
      <c r="AF81" s="750"/>
      <c r="AG81" s="750"/>
      <c r="AH81" s="750"/>
      <c r="AI81" s="750"/>
      <c r="AJ81" s="750"/>
      <c r="AK81" s="750"/>
      <c r="AL81" s="750"/>
      <c r="AM81" s="750"/>
      <c r="AN81" s="750"/>
      <c r="AO81" s="751"/>
      <c r="AP81" s="247"/>
      <c r="AQ81" s="247"/>
      <c r="AR81" s="224"/>
      <c r="AS81" s="165"/>
      <c r="AT81" s="165"/>
      <c r="AU81" s="165">
        <v>1</v>
      </c>
      <c r="AV81" s="165"/>
      <c r="AW81" s="599" t="s">
        <v>470</v>
      </c>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row>
    <row r="82" spans="1:180" s="162" customFormat="1" ht="17.25" customHeight="1">
      <c r="A82" s="241"/>
      <c r="B82" s="248"/>
      <c r="C82" s="668" t="s">
        <v>65</v>
      </c>
      <c r="D82" s="669"/>
      <c r="E82" s="669"/>
      <c r="F82" s="669"/>
      <c r="G82" s="669"/>
      <c r="H82" s="669"/>
      <c r="I82" s="669"/>
      <c r="J82" s="669"/>
      <c r="K82" s="670"/>
      <c r="L82" s="749">
        <f>W48</f>
        <v>0</v>
      </c>
      <c r="M82" s="750"/>
      <c r="N82" s="750"/>
      <c r="O82" s="750"/>
      <c r="P82" s="750"/>
      <c r="Q82" s="750"/>
      <c r="R82" s="750"/>
      <c r="S82" s="750"/>
      <c r="T82" s="750"/>
      <c r="U82" s="750"/>
      <c r="V82" s="750"/>
      <c r="W82" s="750"/>
      <c r="X82" s="750"/>
      <c r="Y82" s="750"/>
      <c r="Z82" s="751"/>
      <c r="AA82" s="749">
        <f>AD48</f>
        <v>0</v>
      </c>
      <c r="AB82" s="750"/>
      <c r="AC82" s="750"/>
      <c r="AD82" s="750"/>
      <c r="AE82" s="750"/>
      <c r="AF82" s="750"/>
      <c r="AG82" s="750"/>
      <c r="AH82" s="750"/>
      <c r="AI82" s="750"/>
      <c r="AJ82" s="750"/>
      <c r="AK82" s="750"/>
      <c r="AL82" s="750"/>
      <c r="AM82" s="750"/>
      <c r="AN82" s="750"/>
      <c r="AO82" s="751"/>
      <c r="AP82" s="247"/>
      <c r="AQ82" s="247"/>
      <c r="AR82" s="224"/>
      <c r="AS82" s="165"/>
      <c r="AT82" s="165"/>
      <c r="AU82" s="165">
        <v>2</v>
      </c>
      <c r="AV82" s="165"/>
      <c r="AW82" s="599" t="s">
        <v>471</v>
      </c>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row>
    <row r="83" spans="1:180" s="162" customFormat="1" ht="28.5" customHeight="1">
      <c r="B83" s="250"/>
      <c r="C83" s="251" t="s">
        <v>367</v>
      </c>
      <c r="D83" s="251"/>
      <c r="E83" s="251"/>
      <c r="F83" s="251"/>
      <c r="G83" s="251"/>
      <c r="H83" s="251"/>
      <c r="I83" s="251"/>
      <c r="J83" s="251"/>
      <c r="K83" s="251"/>
      <c r="L83" s="251"/>
      <c r="M83" s="251"/>
      <c r="N83" s="251"/>
      <c r="O83" s="251"/>
      <c r="P83" s="251"/>
      <c r="Q83" s="252"/>
      <c r="R83" s="252"/>
      <c r="S83" s="252"/>
      <c r="T83" s="252"/>
      <c r="U83" s="252"/>
      <c r="V83" s="252"/>
      <c r="W83" s="252"/>
      <c r="X83" s="252"/>
      <c r="Y83" s="252"/>
      <c r="Z83" s="252"/>
      <c r="AA83" s="191"/>
      <c r="AB83" s="191"/>
      <c r="AC83" s="191"/>
      <c r="AD83" s="191"/>
      <c r="AE83" s="191"/>
      <c r="AF83" s="191"/>
      <c r="AG83" s="191"/>
      <c r="AH83" s="191"/>
      <c r="AI83" s="191"/>
      <c r="AJ83" s="191"/>
      <c r="AK83" s="191"/>
      <c r="AL83" s="191"/>
      <c r="AM83" s="191"/>
      <c r="AN83" s="191"/>
      <c r="AO83" s="191"/>
      <c r="AP83" s="176"/>
      <c r="AQ83" s="176"/>
      <c r="AR83" s="224"/>
      <c r="AS83" s="165"/>
      <c r="AT83" s="165"/>
      <c r="AU83" s="165">
        <v>3</v>
      </c>
      <c r="AV83" s="165"/>
      <c r="AW83" s="599" t="s">
        <v>472</v>
      </c>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row>
    <row r="84" spans="1:180" s="162" customFormat="1" ht="30.75" customHeight="1">
      <c r="B84" s="253"/>
      <c r="C84" s="783" t="s">
        <v>368</v>
      </c>
      <c r="D84" s="783"/>
      <c r="E84" s="783"/>
      <c r="F84" s="783"/>
      <c r="G84" s="783"/>
      <c r="H84" s="254" t="s">
        <v>66</v>
      </c>
      <c r="I84" s="255"/>
      <c r="J84" s="254" t="s">
        <v>67</v>
      </c>
      <c r="K84" s="255" t="s">
        <v>15</v>
      </c>
      <c r="L84" s="279"/>
      <c r="M84" s="783" t="s">
        <v>369</v>
      </c>
      <c r="N84" s="783"/>
      <c r="O84" s="255"/>
      <c r="P84" s="254" t="s">
        <v>67</v>
      </c>
      <c r="Q84" s="255" t="s">
        <v>15</v>
      </c>
      <c r="R84" s="102"/>
      <c r="S84" s="783" t="s">
        <v>345</v>
      </c>
      <c r="T84" s="783"/>
      <c r="U84" s="783"/>
      <c r="V84" s="783"/>
      <c r="W84" s="783"/>
      <c r="X84" s="783"/>
      <c r="Y84" s="291" t="s">
        <v>260</v>
      </c>
      <c r="Z84" s="255"/>
      <c r="AA84" s="254" t="s">
        <v>67</v>
      </c>
      <c r="AB84" s="255" t="s">
        <v>15</v>
      </c>
      <c r="AC84" s="96"/>
      <c r="AD84" s="96" t="s">
        <v>68</v>
      </c>
      <c r="AE84" s="96"/>
      <c r="AF84" s="96"/>
      <c r="AG84" s="96"/>
      <c r="AH84" s="625"/>
      <c r="AI84" s="625"/>
      <c r="AJ84" s="625"/>
      <c r="AK84" s="625"/>
      <c r="AL84" s="625"/>
      <c r="AM84" s="625"/>
      <c r="AN84" s="625"/>
      <c r="AO84" s="625"/>
      <c r="AP84" s="625"/>
      <c r="AQ84" s="625"/>
      <c r="AR84" s="256"/>
      <c r="AS84" s="257"/>
      <c r="AT84" s="165"/>
      <c r="AU84" s="165">
        <v>4</v>
      </c>
      <c r="AV84" s="165"/>
      <c r="AW84" s="599" t="s">
        <v>473</v>
      </c>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row>
    <row r="85" spans="1:180" s="162" customFormat="1" ht="6.75" customHeight="1">
      <c r="B85" s="671"/>
      <c r="C85" s="672"/>
      <c r="D85" s="672"/>
      <c r="E85" s="672"/>
      <c r="F85" s="672"/>
      <c r="G85" s="672"/>
      <c r="H85" s="672"/>
      <c r="I85" s="672"/>
      <c r="J85" s="672"/>
      <c r="K85" s="672"/>
      <c r="L85" s="672"/>
      <c r="M85" s="672"/>
      <c r="N85" s="672"/>
      <c r="O85" s="672"/>
      <c r="P85" s="258"/>
      <c r="Q85" s="258"/>
      <c r="R85" s="258"/>
      <c r="S85" s="672"/>
      <c r="T85" s="672"/>
      <c r="U85" s="672"/>
      <c r="V85" s="672"/>
      <c r="W85" s="258"/>
      <c r="X85" s="258"/>
      <c r="Y85" s="258"/>
      <c r="Z85" s="672"/>
      <c r="AA85" s="672"/>
      <c r="AB85" s="672"/>
      <c r="AC85" s="672"/>
      <c r="AD85" s="258"/>
      <c r="AE85" s="258"/>
      <c r="AF85" s="258"/>
      <c r="AG85" s="672"/>
      <c r="AH85" s="672"/>
      <c r="AI85" s="672"/>
      <c r="AJ85" s="672"/>
      <c r="AK85" s="258"/>
      <c r="AL85" s="258"/>
      <c r="AM85" s="258"/>
      <c r="AN85" s="258"/>
      <c r="AO85" s="258"/>
      <c r="AP85" s="258"/>
      <c r="AQ85" s="258"/>
      <c r="AR85" s="259"/>
      <c r="AS85" s="165"/>
      <c r="AT85" s="165"/>
      <c r="AU85" s="165">
        <v>5</v>
      </c>
      <c r="AV85" s="165"/>
      <c r="AW85" s="599" t="s">
        <v>474</v>
      </c>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row>
    <row r="86" spans="1:180" s="162" customFormat="1" ht="27" customHeight="1">
      <c r="B86" s="1138" t="s">
        <v>69</v>
      </c>
      <c r="C86" s="1139"/>
      <c r="D86" s="1139"/>
      <c r="E86" s="1139"/>
      <c r="F86" s="1139"/>
      <c r="G86" s="1139"/>
      <c r="H86" s="1139"/>
      <c r="I86" s="1139"/>
      <c r="J86" s="1139"/>
      <c r="K86" s="1139"/>
      <c r="L86" s="1139"/>
      <c r="M86" s="1139"/>
      <c r="N86" s="1139"/>
      <c r="O86" s="1139"/>
      <c r="P86" s="1139"/>
      <c r="Q86" s="1139"/>
      <c r="R86" s="1139"/>
      <c r="S86" s="1139"/>
      <c r="T86" s="1139"/>
      <c r="U86" s="1139"/>
      <c r="V86" s="1139"/>
      <c r="W86" s="1139"/>
      <c r="X86" s="1139"/>
      <c r="Y86" s="1139"/>
      <c r="Z86" s="1139"/>
      <c r="AA86" s="1139"/>
      <c r="AB86" s="1139"/>
      <c r="AC86" s="1139"/>
      <c r="AD86" s="1139"/>
      <c r="AE86" s="1139"/>
      <c r="AF86" s="1139"/>
      <c r="AG86" s="1139"/>
      <c r="AH86" s="1139"/>
      <c r="AI86" s="1139"/>
      <c r="AJ86" s="1139"/>
      <c r="AK86" s="1139"/>
      <c r="AL86" s="1139"/>
      <c r="AM86" s="1139"/>
      <c r="AN86" s="1139"/>
      <c r="AO86" s="1139"/>
      <c r="AP86" s="1139"/>
      <c r="AQ86" s="1139"/>
      <c r="AR86" s="1140"/>
      <c r="AS86" s="165"/>
      <c r="AT86" s="165"/>
      <c r="AU86" s="165">
        <v>6</v>
      </c>
      <c r="AV86" s="165"/>
      <c r="AW86" s="599" t="s">
        <v>475</v>
      </c>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row>
    <row r="87" spans="1:180" s="162" customFormat="1" ht="18.75" customHeight="1">
      <c r="B87" s="278"/>
      <c r="C87" s="279" t="s">
        <v>70</v>
      </c>
      <c r="D87" s="279"/>
      <c r="E87" s="279"/>
      <c r="F87" s="279"/>
      <c r="G87" s="279"/>
      <c r="H87" s="279"/>
      <c r="I87" s="1405" t="s">
        <v>15</v>
      </c>
      <c r="J87" s="1406"/>
      <c r="K87" s="1406"/>
      <c r="L87" s="1406"/>
      <c r="M87" s="1406"/>
      <c r="N87" s="1406"/>
      <c r="O87" s="1406"/>
      <c r="P87" s="1406"/>
      <c r="Q87" s="1406"/>
      <c r="R87" s="1406"/>
      <c r="S87" s="1406"/>
      <c r="T87" s="1406"/>
      <c r="U87" s="1406"/>
      <c r="V87" s="1406"/>
      <c r="W87" s="1406"/>
      <c r="X87" s="1406"/>
      <c r="Y87" s="1406"/>
      <c r="Z87" s="1406"/>
      <c r="AA87" s="1406"/>
      <c r="AB87" s="1406"/>
      <c r="AC87" s="1406"/>
      <c r="AD87" s="1406"/>
      <c r="AE87" s="1406"/>
      <c r="AF87" s="1406"/>
      <c r="AG87" s="1406"/>
      <c r="AH87" s="1406"/>
      <c r="AI87" s="1406"/>
      <c r="AJ87" s="1406"/>
      <c r="AK87" s="1406"/>
      <c r="AL87" s="1406"/>
      <c r="AM87" s="1406"/>
      <c r="AN87" s="1406"/>
      <c r="AO87" s="1406"/>
      <c r="AP87" s="1406"/>
      <c r="AQ87" s="1407"/>
      <c r="AR87" s="214"/>
      <c r="AS87" s="165"/>
      <c r="AT87" s="165"/>
      <c r="AU87" s="165"/>
      <c r="AV87" s="165"/>
      <c r="AW87" s="599" t="s">
        <v>476</v>
      </c>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row>
    <row r="88" spans="1:180" s="162" customFormat="1" ht="12" customHeight="1">
      <c r="B88" s="260"/>
      <c r="C88" s="191"/>
      <c r="D88" s="19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176"/>
      <c r="AN88" s="176"/>
      <c r="AO88" s="176"/>
      <c r="AP88" s="176"/>
      <c r="AQ88" s="176"/>
      <c r="AR88" s="214"/>
      <c r="AS88" s="165"/>
      <c r="AT88" s="165"/>
      <c r="AU88" s="165"/>
      <c r="AV88" s="165"/>
      <c r="AW88" s="599" t="s">
        <v>477</v>
      </c>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row>
    <row r="89" spans="1:180" s="162" customFormat="1" ht="16.5" customHeight="1">
      <c r="B89" s="260"/>
      <c r="C89" s="279" t="s">
        <v>71</v>
      </c>
      <c r="D89" s="203"/>
      <c r="E89" s="213"/>
      <c r="F89" s="176" t="s">
        <v>72</v>
      </c>
      <c r="G89" s="176"/>
      <c r="H89" s="176"/>
      <c r="I89" s="262" t="s">
        <v>15</v>
      </c>
      <c r="J89" s="176"/>
      <c r="K89" s="263" t="s">
        <v>73</v>
      </c>
      <c r="L89" s="263"/>
      <c r="M89" s="264"/>
      <c r="N89" s="265"/>
      <c r="O89" s="265" t="s">
        <v>313</v>
      </c>
      <c r="P89" s="265"/>
      <c r="Q89" s="264"/>
      <c r="R89" s="266"/>
      <c r="S89" s="1141" t="s">
        <v>362</v>
      </c>
      <c r="T89" s="1141"/>
      <c r="U89" s="1141"/>
      <c r="V89" s="1141"/>
      <c r="W89" s="1141"/>
      <c r="X89" s="1141"/>
      <c r="Y89" s="1141"/>
      <c r="Z89" s="1142"/>
      <c r="AA89" s="650" t="s">
        <v>15</v>
      </c>
      <c r="AB89" s="651"/>
      <c r="AC89" s="651"/>
      <c r="AD89" s="651"/>
      <c r="AE89" s="651"/>
      <c r="AF89" s="651"/>
      <c r="AG89" s="651"/>
      <c r="AH89" s="651"/>
      <c r="AI89" s="651"/>
      <c r="AJ89" s="651"/>
      <c r="AK89" s="651"/>
      <c r="AL89" s="651"/>
      <c r="AM89" s="651"/>
      <c r="AN89" s="651"/>
      <c r="AO89" s="651"/>
      <c r="AP89" s="651"/>
      <c r="AQ89" s="652"/>
      <c r="AR89" s="214"/>
      <c r="AS89" s="165"/>
      <c r="AT89" s="165"/>
      <c r="AU89" s="165"/>
      <c r="AV89" s="165"/>
      <c r="AW89" s="599" t="s">
        <v>478</v>
      </c>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row>
    <row r="90" spans="1:180" s="162" customFormat="1" ht="10.5" customHeight="1">
      <c r="B90" s="260"/>
      <c r="C90" s="279"/>
      <c r="D90" s="213"/>
      <c r="E90" s="176"/>
      <c r="F90" s="176"/>
      <c r="G90" s="176"/>
      <c r="H90" s="176"/>
      <c r="I90" s="176"/>
      <c r="J90" s="191"/>
      <c r="K90" s="191"/>
      <c r="L90" s="191"/>
      <c r="M90" s="176"/>
      <c r="N90" s="176"/>
      <c r="O90" s="203"/>
      <c r="P90" s="279"/>
      <c r="Q90" s="279"/>
      <c r="R90" s="279"/>
      <c r="S90" s="1141"/>
      <c r="T90" s="1141"/>
      <c r="U90" s="1141"/>
      <c r="V90" s="1141"/>
      <c r="W90" s="1141"/>
      <c r="X90" s="1141"/>
      <c r="Y90" s="1141"/>
      <c r="Z90" s="1142"/>
      <c r="AA90" s="653"/>
      <c r="AB90" s="654"/>
      <c r="AC90" s="654"/>
      <c r="AD90" s="654"/>
      <c r="AE90" s="654"/>
      <c r="AF90" s="654"/>
      <c r="AG90" s="654"/>
      <c r="AH90" s="654"/>
      <c r="AI90" s="654"/>
      <c r="AJ90" s="654"/>
      <c r="AK90" s="654"/>
      <c r="AL90" s="654"/>
      <c r="AM90" s="654"/>
      <c r="AN90" s="654"/>
      <c r="AO90" s="654"/>
      <c r="AP90" s="654"/>
      <c r="AQ90" s="655"/>
      <c r="AR90" s="214"/>
      <c r="AS90" s="165"/>
      <c r="AT90" s="165"/>
      <c r="AU90" s="165"/>
      <c r="AV90" s="165"/>
      <c r="AW90" s="599" t="s">
        <v>479</v>
      </c>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row>
    <row r="91" spans="1:180" s="162" customFormat="1" ht="18.75" customHeight="1">
      <c r="B91" s="260"/>
      <c r="C91" s="279"/>
      <c r="D91" s="213"/>
      <c r="E91" s="176"/>
      <c r="F91" s="176"/>
      <c r="G91" s="176"/>
      <c r="H91" s="176"/>
      <c r="I91" s="176"/>
      <c r="J91" s="191"/>
      <c r="K91" s="267"/>
      <c r="L91" s="267"/>
      <c r="M91" s="267"/>
      <c r="N91" s="267"/>
      <c r="O91" s="267"/>
      <c r="P91" s="279"/>
      <c r="Q91" s="279"/>
      <c r="R91" s="279"/>
      <c r="S91" s="279"/>
      <c r="T91" s="279"/>
      <c r="U91" s="279"/>
      <c r="V91" s="176"/>
      <c r="W91" s="213"/>
      <c r="X91" s="176"/>
      <c r="Y91" s="176"/>
      <c r="Z91" s="176"/>
      <c r="AA91" s="656"/>
      <c r="AB91" s="657"/>
      <c r="AC91" s="657"/>
      <c r="AD91" s="657"/>
      <c r="AE91" s="657"/>
      <c r="AF91" s="657"/>
      <c r="AG91" s="657"/>
      <c r="AH91" s="657"/>
      <c r="AI91" s="657"/>
      <c r="AJ91" s="657"/>
      <c r="AK91" s="657"/>
      <c r="AL91" s="657"/>
      <c r="AM91" s="657"/>
      <c r="AN91" s="657"/>
      <c r="AO91" s="657"/>
      <c r="AP91" s="657"/>
      <c r="AQ91" s="658"/>
      <c r="AR91" s="214"/>
      <c r="AS91" s="165"/>
      <c r="AT91" s="165"/>
      <c r="AU91" s="601" t="s">
        <v>900</v>
      </c>
      <c r="AV91" s="165"/>
      <c r="AW91" s="599" t="s">
        <v>480</v>
      </c>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row>
    <row r="92" spans="1:180" s="162" customFormat="1" ht="15.75" customHeight="1">
      <c r="B92" s="260"/>
      <c r="C92" s="279"/>
      <c r="D92" s="213"/>
      <c r="E92" s="176"/>
      <c r="F92" s="176"/>
      <c r="G92" s="176"/>
      <c r="H92" s="176"/>
      <c r="I92" s="176"/>
      <c r="J92" s="191"/>
      <c r="K92" s="267"/>
      <c r="L92" s="267"/>
      <c r="M92" s="267"/>
      <c r="N92" s="267"/>
      <c r="O92" s="267"/>
      <c r="P92" s="279"/>
      <c r="Q92" s="279"/>
      <c r="R92" s="279"/>
      <c r="S92" s="279"/>
      <c r="T92" s="279"/>
      <c r="U92" s="279"/>
      <c r="V92" s="176"/>
      <c r="W92" s="213"/>
      <c r="X92" s="176"/>
      <c r="Y92" s="176"/>
      <c r="Z92" s="176"/>
      <c r="AA92" s="176"/>
      <c r="AB92" s="176"/>
      <c r="AC92" s="176"/>
      <c r="AD92" s="203"/>
      <c r="AE92" s="203"/>
      <c r="AF92" s="203"/>
      <c r="AG92" s="203"/>
      <c r="AH92" s="203"/>
      <c r="AI92" s="203"/>
      <c r="AJ92" s="203"/>
      <c r="AK92" s="203"/>
      <c r="AL92" s="203"/>
      <c r="AM92" s="203"/>
      <c r="AN92" s="203"/>
      <c r="AO92" s="203"/>
      <c r="AP92" s="176"/>
      <c r="AQ92" s="176"/>
      <c r="AR92" s="214"/>
      <c r="AS92" s="165"/>
      <c r="AT92" s="165"/>
      <c r="AU92" s="165" t="s">
        <v>299</v>
      </c>
      <c r="AV92" s="165"/>
      <c r="AW92" s="599" t="s">
        <v>481</v>
      </c>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c r="EW92" s="165"/>
      <c r="EX92" s="165"/>
      <c r="EY92" s="165"/>
      <c r="EZ92" s="165"/>
      <c r="FA92" s="165"/>
      <c r="FB92" s="165"/>
      <c r="FC92" s="165"/>
      <c r="FD92" s="165"/>
      <c r="FE92" s="165"/>
      <c r="FF92" s="165"/>
      <c r="FG92" s="165"/>
      <c r="FH92" s="165"/>
      <c r="FI92" s="165"/>
      <c r="FJ92" s="165"/>
      <c r="FK92" s="165"/>
      <c r="FL92" s="165"/>
      <c r="FM92" s="165"/>
      <c r="FN92" s="165"/>
      <c r="FO92" s="165"/>
      <c r="FP92" s="165"/>
      <c r="FQ92" s="165"/>
      <c r="FR92" s="165"/>
      <c r="FS92" s="165"/>
      <c r="FT92" s="165"/>
      <c r="FU92" s="165"/>
      <c r="FV92" s="165"/>
      <c r="FW92" s="165"/>
      <c r="FX92" s="165"/>
    </row>
    <row r="93" spans="1:180" s="162" customFormat="1" ht="16.5" customHeight="1">
      <c r="B93" s="260"/>
      <c r="C93" s="666" t="s">
        <v>15</v>
      </c>
      <c r="D93" s="667"/>
      <c r="E93" s="667"/>
      <c r="F93" s="667"/>
      <c r="G93" s="667"/>
      <c r="H93" s="667"/>
      <c r="I93" s="667"/>
      <c r="J93" s="667"/>
      <c r="K93" s="1422" t="s">
        <v>15</v>
      </c>
      <c r="L93" s="1423"/>
      <c r="M93" s="1423"/>
      <c r="N93" s="1423"/>
      <c r="O93" s="1423"/>
      <c r="P93" s="1423"/>
      <c r="Q93" s="1423"/>
      <c r="R93" s="1424"/>
      <c r="S93" s="1366" t="s">
        <v>75</v>
      </c>
      <c r="T93" s="1366"/>
      <c r="U93" s="268"/>
      <c r="V93" s="1349" t="s">
        <v>15</v>
      </c>
      <c r="W93" s="1349"/>
      <c r="X93" s="1349"/>
      <c r="Y93" s="1349"/>
      <c r="Z93" s="1349"/>
      <c r="AA93" s="1349"/>
      <c r="AB93" s="1349"/>
      <c r="AC93" s="1349"/>
      <c r="AD93" s="1349"/>
      <c r="AE93" s="203"/>
      <c r="AF93" s="203"/>
      <c r="AG93" s="203"/>
      <c r="AH93" s="269"/>
      <c r="AI93" s="269"/>
      <c r="AJ93" s="269"/>
      <c r="AK93" s="269"/>
      <c r="AL93" s="270" t="s">
        <v>74</v>
      </c>
      <c r="AM93" s="255">
        <v>5</v>
      </c>
      <c r="AN93" s="102" t="s">
        <v>220</v>
      </c>
      <c r="AO93" s="203"/>
      <c r="AP93" s="176"/>
      <c r="AQ93" s="176"/>
      <c r="AR93" s="214"/>
      <c r="AS93" s="165"/>
      <c r="AT93" s="165"/>
      <c r="AU93" s="165" t="s">
        <v>300</v>
      </c>
      <c r="AV93" s="165"/>
      <c r="AW93" s="599" t="s">
        <v>482</v>
      </c>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c r="EW93" s="165"/>
      <c r="EX93" s="165"/>
      <c r="EY93" s="165"/>
      <c r="EZ93" s="165"/>
      <c r="FA93" s="165"/>
      <c r="FB93" s="165"/>
      <c r="FC93" s="165"/>
      <c r="FD93" s="165"/>
      <c r="FE93" s="165"/>
      <c r="FF93" s="165"/>
      <c r="FG93" s="165"/>
      <c r="FH93" s="165"/>
      <c r="FI93" s="165"/>
      <c r="FJ93" s="165"/>
      <c r="FK93" s="165"/>
      <c r="FL93" s="165"/>
      <c r="FM93" s="165"/>
      <c r="FN93" s="165"/>
      <c r="FO93" s="165"/>
      <c r="FP93" s="165"/>
      <c r="FQ93" s="165"/>
      <c r="FR93" s="165"/>
      <c r="FS93" s="165"/>
      <c r="FT93" s="165"/>
      <c r="FU93" s="165"/>
      <c r="FV93" s="165"/>
      <c r="FW93" s="165"/>
      <c r="FX93" s="165"/>
    </row>
    <row r="94" spans="1:180" s="162" customFormat="1" ht="24" customHeight="1">
      <c r="B94" s="260"/>
      <c r="C94" s="279"/>
      <c r="D94" s="213"/>
      <c r="E94" s="176"/>
      <c r="F94" s="176"/>
      <c r="G94" s="176"/>
      <c r="H94" s="176"/>
      <c r="I94" s="176"/>
      <c r="J94" s="191"/>
      <c r="K94" s="1411" t="s">
        <v>349</v>
      </c>
      <c r="L94" s="1411"/>
      <c r="M94" s="1411"/>
      <c r="N94" s="1411"/>
      <c r="O94" s="1411"/>
      <c r="P94" s="1411"/>
      <c r="Q94" s="1411"/>
      <c r="R94" s="279"/>
      <c r="S94" s="279"/>
      <c r="T94" s="279"/>
      <c r="U94" s="279"/>
      <c r="V94" s="176"/>
      <c r="W94" s="213"/>
      <c r="X94" s="176"/>
      <c r="Y94" s="176"/>
      <c r="Z94" s="176"/>
      <c r="AA94" s="176"/>
      <c r="AB94" s="176"/>
      <c r="AC94" s="176"/>
      <c r="AD94" s="203"/>
      <c r="AE94" s="203"/>
      <c r="AF94" s="203"/>
      <c r="AG94" s="203"/>
      <c r="AH94" s="203"/>
      <c r="AI94" s="203"/>
      <c r="AJ94" s="203"/>
      <c r="AK94" s="203"/>
      <c r="AL94" s="203"/>
      <c r="AM94" s="271" t="s">
        <v>298</v>
      </c>
      <c r="AN94" s="176"/>
      <c r="AO94" s="203"/>
      <c r="AP94" s="176"/>
      <c r="AQ94" s="176"/>
      <c r="AR94" s="214"/>
      <c r="AS94" s="165"/>
      <c r="AT94" s="165"/>
      <c r="AU94" s="601" t="s">
        <v>15</v>
      </c>
      <c r="AV94" s="165"/>
      <c r="AW94" s="599" t="s">
        <v>483</v>
      </c>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row>
    <row r="95" spans="1:180" s="162" customFormat="1" ht="14.25" customHeight="1" thickBot="1">
      <c r="B95" s="272" t="s">
        <v>76</v>
      </c>
      <c r="C95" s="148"/>
      <c r="D95" s="148"/>
      <c r="E95" s="148"/>
      <c r="F95" s="148"/>
      <c r="G95" s="148"/>
      <c r="H95" s="148"/>
      <c r="I95" s="279"/>
      <c r="J95" s="273" t="s">
        <v>15</v>
      </c>
      <c r="K95" s="279"/>
      <c r="L95" s="279"/>
      <c r="M95" s="267"/>
      <c r="N95" s="267"/>
      <c r="O95" s="279"/>
      <c r="P95" s="279"/>
      <c r="Q95" s="279"/>
      <c r="R95" s="279"/>
      <c r="S95" s="279"/>
      <c r="T95" s="279"/>
      <c r="U95" s="279"/>
      <c r="V95" s="176"/>
      <c r="W95" s="237"/>
      <c r="X95" s="237"/>
      <c r="Y95" s="237"/>
      <c r="Z95" s="237"/>
      <c r="AA95" s="237"/>
      <c r="AB95" s="237"/>
      <c r="AC95" s="237"/>
      <c r="AD95" s="237"/>
      <c r="AE95" s="237"/>
      <c r="AF95" s="237"/>
      <c r="AG95" s="237"/>
      <c r="AH95" s="203"/>
      <c r="AI95" s="203"/>
      <c r="AJ95" s="189"/>
      <c r="AK95" s="203"/>
      <c r="AL95" s="203"/>
      <c r="AM95" s="271"/>
      <c r="AN95" s="176"/>
      <c r="AO95" s="1365"/>
      <c r="AP95" s="1365"/>
      <c r="AQ95" s="1365"/>
      <c r="AR95" s="214"/>
      <c r="AS95" s="165"/>
      <c r="AT95" s="165"/>
      <c r="AU95" s="165"/>
      <c r="AV95" s="165"/>
      <c r="AW95" s="599" t="s">
        <v>484</v>
      </c>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row>
    <row r="96" spans="1:180" s="162" customFormat="1" ht="16.5" customHeight="1">
      <c r="B96" s="274"/>
      <c r="C96" s="752" t="s">
        <v>293</v>
      </c>
      <c r="D96" s="753"/>
      <c r="E96" s="753"/>
      <c r="F96" s="641" t="s">
        <v>372</v>
      </c>
      <c r="G96" s="642"/>
      <c r="H96" s="643"/>
      <c r="I96" s="771" t="s">
        <v>382</v>
      </c>
      <c r="J96" s="769"/>
      <c r="K96" s="769"/>
      <c r="L96" s="772"/>
      <c r="M96" s="1419" t="s">
        <v>322</v>
      </c>
      <c r="N96" s="1420"/>
      <c r="O96" s="768" t="s">
        <v>398</v>
      </c>
      <c r="P96" s="769"/>
      <c r="Q96" s="769"/>
      <c r="R96" s="769"/>
      <c r="S96" s="769"/>
      <c r="T96" s="769"/>
      <c r="U96" s="769"/>
      <c r="V96" s="1343" t="s">
        <v>325</v>
      </c>
      <c r="W96" s="1344"/>
      <c r="X96" s="1344"/>
      <c r="Y96" s="1344"/>
      <c r="Z96" s="1344"/>
      <c r="AA96" s="1344"/>
      <c r="AB96" s="1345"/>
      <c r="AC96" s="1148" t="s">
        <v>374</v>
      </c>
      <c r="AD96" s="1149"/>
      <c r="AE96" s="1149"/>
      <c r="AF96" s="1149"/>
      <c r="AG96" s="1149"/>
      <c r="AH96" s="1149"/>
      <c r="AI96" s="1149"/>
      <c r="AJ96" s="1413" t="s">
        <v>15</v>
      </c>
      <c r="AK96" s="1414"/>
      <c r="AL96" s="1414"/>
      <c r="AM96" s="1414"/>
      <c r="AN96" s="1414"/>
      <c r="AO96" s="1414"/>
      <c r="AP96" s="1414"/>
      <c r="AQ96" s="1415"/>
      <c r="AR96" s="214"/>
      <c r="AS96" s="165"/>
      <c r="AT96" s="165"/>
      <c r="AU96" s="165"/>
      <c r="AV96" s="165"/>
      <c r="AW96" s="599" t="s">
        <v>485</v>
      </c>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row>
    <row r="97" spans="1:180" s="162" customFormat="1" ht="24.9" customHeight="1">
      <c r="B97" s="274"/>
      <c r="C97" s="754"/>
      <c r="D97" s="755"/>
      <c r="E97" s="755"/>
      <c r="F97" s="644"/>
      <c r="G97" s="645"/>
      <c r="H97" s="646"/>
      <c r="I97" s="773"/>
      <c r="J97" s="774"/>
      <c r="K97" s="774"/>
      <c r="L97" s="775"/>
      <c r="M97" s="1421"/>
      <c r="N97" s="1421"/>
      <c r="O97" s="770"/>
      <c r="P97" s="770"/>
      <c r="Q97" s="770"/>
      <c r="R97" s="770"/>
      <c r="S97" s="770"/>
      <c r="T97" s="770"/>
      <c r="U97" s="770"/>
      <c r="V97" s="1346"/>
      <c r="W97" s="1347"/>
      <c r="X97" s="1347"/>
      <c r="Y97" s="1347"/>
      <c r="Z97" s="1347"/>
      <c r="AA97" s="1347"/>
      <c r="AB97" s="1348"/>
      <c r="AC97" s="1148"/>
      <c r="AD97" s="1149"/>
      <c r="AE97" s="1149"/>
      <c r="AF97" s="1149"/>
      <c r="AG97" s="1149"/>
      <c r="AH97" s="1149"/>
      <c r="AI97" s="1149"/>
      <c r="AJ97" s="1416"/>
      <c r="AK97" s="1417"/>
      <c r="AL97" s="1417"/>
      <c r="AM97" s="1417"/>
      <c r="AN97" s="1417"/>
      <c r="AO97" s="1417"/>
      <c r="AP97" s="1417"/>
      <c r="AQ97" s="1418"/>
      <c r="AR97" s="214"/>
      <c r="AS97" s="165"/>
      <c r="AT97" s="165"/>
      <c r="AU97" s="165"/>
      <c r="AV97" s="165"/>
      <c r="AW97" s="599" t="s">
        <v>486</v>
      </c>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165"/>
      <c r="FU97" s="165"/>
      <c r="FV97" s="165"/>
      <c r="FW97" s="165"/>
      <c r="FX97" s="165"/>
    </row>
    <row r="98" spans="1:180" s="162" customFormat="1" ht="10.5" customHeight="1">
      <c r="B98" s="274"/>
      <c r="C98" s="754"/>
      <c r="D98" s="755"/>
      <c r="E98" s="755"/>
      <c r="F98" s="644"/>
      <c r="G98" s="645"/>
      <c r="H98" s="646"/>
      <c r="I98" s="773"/>
      <c r="J98" s="774"/>
      <c r="K98" s="774"/>
      <c r="L98" s="775"/>
      <c r="M98" s="690" t="s">
        <v>326</v>
      </c>
      <c r="N98" s="691"/>
      <c r="O98" s="1146" t="s">
        <v>318</v>
      </c>
      <c r="P98" s="1147"/>
      <c r="Q98" s="1147"/>
      <c r="R98" s="1147"/>
      <c r="S98" s="691"/>
      <c r="T98" s="778" t="s">
        <v>383</v>
      </c>
      <c r="U98" s="776" t="s">
        <v>379</v>
      </c>
      <c r="V98" s="118"/>
      <c r="W98" s="117"/>
      <c r="X98" s="117"/>
      <c r="Y98" s="117"/>
      <c r="Z98" s="117"/>
      <c r="AA98" s="117"/>
      <c r="AB98" s="275"/>
      <c r="AC98" s="191"/>
      <c r="AD98" s="191"/>
      <c r="AE98" s="191"/>
      <c r="AF98" s="191"/>
      <c r="AG98" s="191"/>
      <c r="AH98" s="191"/>
      <c r="AI98" s="191"/>
      <c r="AJ98" s="102"/>
      <c r="AK98" s="102"/>
      <c r="AL98" s="102"/>
      <c r="AM98" s="102"/>
      <c r="AN98" s="102"/>
      <c r="AO98" s="102"/>
      <c r="AP98" s="102"/>
      <c r="AQ98" s="102"/>
      <c r="AR98" s="214"/>
      <c r="AS98" s="165"/>
      <c r="AT98" s="165"/>
      <c r="AU98" s="165"/>
      <c r="AV98" s="165"/>
      <c r="AW98" s="599" t="s">
        <v>487</v>
      </c>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row>
    <row r="99" spans="1:180" s="162" customFormat="1" ht="33" customHeight="1">
      <c r="B99" s="274"/>
      <c r="C99" s="756"/>
      <c r="D99" s="757"/>
      <c r="E99" s="757"/>
      <c r="F99" s="647"/>
      <c r="G99" s="648"/>
      <c r="H99" s="649"/>
      <c r="I99" s="692"/>
      <c r="J99" s="770"/>
      <c r="K99" s="770"/>
      <c r="L99" s="693"/>
      <c r="M99" s="692"/>
      <c r="N99" s="693"/>
      <c r="O99" s="692"/>
      <c r="P99" s="770"/>
      <c r="Q99" s="770"/>
      <c r="R99" s="770"/>
      <c r="S99" s="693"/>
      <c r="T99" s="779"/>
      <c r="U99" s="777"/>
      <c r="V99" s="780" t="s">
        <v>373</v>
      </c>
      <c r="W99" s="781"/>
      <c r="X99" s="782"/>
      <c r="Y99" s="276" t="s">
        <v>15</v>
      </c>
      <c r="Z99" s="1136" t="s">
        <v>78</v>
      </c>
      <c r="AA99" s="1137"/>
      <c r="AB99" s="277"/>
      <c r="AC99" s="675" t="s">
        <v>81</v>
      </c>
      <c r="AD99" s="676"/>
      <c r="AE99" s="676"/>
      <c r="AF99" s="676"/>
      <c r="AG99" s="676"/>
      <c r="AH99" s="676"/>
      <c r="AI99" s="676"/>
      <c r="AJ99" s="1362" t="s">
        <v>15</v>
      </c>
      <c r="AK99" s="1363"/>
      <c r="AL99" s="1363"/>
      <c r="AM99" s="1363"/>
      <c r="AN99" s="1363"/>
      <c r="AO99" s="1363"/>
      <c r="AP99" s="1363"/>
      <c r="AQ99" s="1364"/>
      <c r="AR99" s="214"/>
      <c r="AS99" s="165"/>
      <c r="AT99" s="165"/>
      <c r="AU99" s="165"/>
      <c r="AV99" s="165"/>
      <c r="AW99" s="599" t="s">
        <v>488</v>
      </c>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row>
    <row r="100" spans="1:180" s="162" customFormat="1" ht="15" customHeight="1">
      <c r="B100" s="260"/>
      <c r="C100" s="1143"/>
      <c r="D100" s="1144"/>
      <c r="E100" s="1145"/>
      <c r="F100" s="280"/>
      <c r="G100" s="280"/>
      <c r="H100" s="281"/>
      <c r="I100" s="282"/>
      <c r="J100" s="282"/>
      <c r="K100" s="282"/>
      <c r="L100" s="283"/>
      <c r="M100" s="284"/>
      <c r="N100" s="285"/>
      <c r="O100" s="286"/>
      <c r="P100" s="287"/>
      <c r="Q100" s="287"/>
      <c r="R100" s="287"/>
      <c r="S100" s="288"/>
      <c r="T100" s="289"/>
      <c r="U100" s="290"/>
      <c r="V100" s="119"/>
      <c r="W100" s="1154"/>
      <c r="X100" s="116"/>
      <c r="Y100" s="694"/>
      <c r="Z100" s="695"/>
      <c r="AA100" s="695"/>
      <c r="AB100" s="696"/>
      <c r="AC100" s="673" t="s">
        <v>375</v>
      </c>
      <c r="AD100" s="674"/>
      <c r="AE100" s="674"/>
      <c r="AF100" s="674"/>
      <c r="AG100" s="674"/>
      <c r="AH100" s="674"/>
      <c r="AI100" s="674"/>
      <c r="AJ100" s="123"/>
      <c r="AK100" s="123"/>
      <c r="AL100" s="123"/>
      <c r="AM100" s="123"/>
      <c r="AN100" s="123"/>
      <c r="AO100" s="123"/>
      <c r="AP100" s="123"/>
      <c r="AQ100" s="123"/>
      <c r="AR100" s="214"/>
      <c r="AS100" s="165"/>
      <c r="AT100" s="165"/>
      <c r="AU100" s="165"/>
      <c r="AV100" s="165"/>
      <c r="AW100" s="599" t="s">
        <v>489</v>
      </c>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c r="EM100" s="165"/>
      <c r="EN100" s="165"/>
      <c r="EO100" s="165"/>
      <c r="EP100" s="165"/>
      <c r="EQ100" s="165"/>
      <c r="ER100" s="165"/>
      <c r="ES100" s="165"/>
      <c r="ET100" s="165"/>
      <c r="EU100" s="165"/>
      <c r="EV100" s="165"/>
      <c r="EW100" s="165"/>
      <c r="EX100" s="165"/>
      <c r="EY100" s="165"/>
      <c r="EZ100" s="165"/>
      <c r="FA100" s="165"/>
      <c r="FB100" s="165"/>
      <c r="FC100" s="165"/>
      <c r="FD100" s="165"/>
      <c r="FE100" s="165"/>
      <c r="FF100" s="165"/>
      <c r="FG100" s="165"/>
      <c r="FH100" s="165"/>
      <c r="FI100" s="165"/>
      <c r="FJ100" s="165"/>
      <c r="FK100" s="165"/>
      <c r="FL100" s="165"/>
      <c r="FM100" s="165"/>
      <c r="FN100" s="165"/>
      <c r="FO100" s="165"/>
      <c r="FP100" s="165"/>
      <c r="FQ100" s="165"/>
      <c r="FR100" s="165"/>
      <c r="FS100" s="165"/>
      <c r="FT100" s="165"/>
      <c r="FU100" s="165"/>
      <c r="FV100" s="165"/>
      <c r="FW100" s="165"/>
      <c r="FX100" s="165"/>
    </row>
    <row r="101" spans="1:180" s="241" customFormat="1" ht="18" customHeight="1">
      <c r="B101" s="292"/>
      <c r="C101" s="1133">
        <f>Q273</f>
        <v>0</v>
      </c>
      <c r="D101" s="1134"/>
      <c r="E101" s="1135"/>
      <c r="F101" s="293"/>
      <c r="G101" s="293"/>
      <c r="H101" s="609">
        <f>Q273</f>
        <v>0</v>
      </c>
      <c r="I101" s="294"/>
      <c r="J101" s="1412" t="e">
        <f>P101/AF153</f>
        <v>#DIV/0!</v>
      </c>
      <c r="K101" s="1412"/>
      <c r="L101" s="295"/>
      <c r="M101" s="1151">
        <f>Y276+AF276+AJ276</f>
        <v>0</v>
      </c>
      <c r="N101" s="1152"/>
      <c r="O101" s="296"/>
      <c r="P101" s="1153">
        <f>U273</f>
        <v>0</v>
      </c>
      <c r="Q101" s="1153"/>
      <c r="R101" s="297"/>
      <c r="S101" s="298"/>
      <c r="T101" s="299" t="e">
        <f>P101/C101</f>
        <v>#DIV/0!</v>
      </c>
      <c r="U101" s="300" t="e">
        <f>M101/C101</f>
        <v>#DIV/0!</v>
      </c>
      <c r="V101" s="120" t="s">
        <v>79</v>
      </c>
      <c r="W101" s="1155"/>
      <c r="X101" s="116" t="s">
        <v>80</v>
      </c>
      <c r="Y101" s="697"/>
      <c r="Z101" s="698"/>
      <c r="AA101" s="698"/>
      <c r="AB101" s="699"/>
      <c r="AC101" s="673"/>
      <c r="AD101" s="674"/>
      <c r="AE101" s="674"/>
      <c r="AF101" s="674"/>
      <c r="AG101" s="674"/>
      <c r="AH101" s="674"/>
      <c r="AI101" s="674"/>
      <c r="AJ101" s="1350" t="s">
        <v>15</v>
      </c>
      <c r="AK101" s="1351"/>
      <c r="AL101" s="1351"/>
      <c r="AM101" s="1351"/>
      <c r="AN101" s="1351"/>
      <c r="AO101" s="1351"/>
      <c r="AP101" s="1351"/>
      <c r="AQ101" s="1352"/>
      <c r="AR101" s="301"/>
      <c r="AS101" s="302"/>
      <c r="AT101" s="302"/>
      <c r="AU101" s="302"/>
      <c r="AV101" s="302"/>
      <c r="AW101" s="599" t="s">
        <v>490</v>
      </c>
      <c r="AX101" s="302"/>
      <c r="AY101" s="302"/>
      <c r="AZ101" s="302"/>
      <c r="BA101" s="302"/>
      <c r="BB101" s="302"/>
      <c r="BC101" s="302"/>
      <c r="BD101" s="302"/>
      <c r="BE101" s="302"/>
      <c r="BF101" s="302"/>
      <c r="BG101" s="302"/>
      <c r="BH101" s="302"/>
      <c r="BI101" s="302"/>
      <c r="BJ101" s="302"/>
      <c r="BK101" s="302"/>
      <c r="BL101" s="302"/>
      <c r="BM101" s="302"/>
      <c r="BN101" s="302"/>
      <c r="BO101" s="302"/>
      <c r="BP101" s="302"/>
      <c r="BQ101" s="302"/>
      <c r="BR101" s="302"/>
      <c r="BS101" s="302"/>
      <c r="BT101" s="302"/>
      <c r="BU101" s="302"/>
      <c r="BV101" s="302"/>
      <c r="BW101" s="302"/>
      <c r="BX101" s="302"/>
      <c r="BY101" s="302"/>
      <c r="BZ101" s="302"/>
      <c r="CA101" s="302"/>
      <c r="CB101" s="302"/>
      <c r="CC101" s="302"/>
      <c r="CD101" s="302"/>
      <c r="CE101" s="302"/>
      <c r="CF101" s="302"/>
      <c r="CG101" s="302"/>
      <c r="CH101" s="302"/>
      <c r="CI101" s="302"/>
      <c r="CJ101" s="302"/>
      <c r="CK101" s="302"/>
      <c r="CL101" s="302"/>
      <c r="CM101" s="302"/>
      <c r="CN101" s="302"/>
      <c r="CO101" s="302"/>
      <c r="CP101" s="302"/>
      <c r="CQ101" s="302"/>
      <c r="CR101" s="302"/>
      <c r="CS101" s="302"/>
      <c r="CT101" s="302"/>
      <c r="CU101" s="302"/>
      <c r="CV101" s="302"/>
      <c r="CW101" s="302"/>
      <c r="CX101" s="302"/>
      <c r="CY101" s="302"/>
      <c r="CZ101" s="302"/>
      <c r="DA101" s="302"/>
      <c r="DB101" s="302"/>
      <c r="DC101" s="302"/>
      <c r="DD101" s="302"/>
      <c r="DE101" s="302"/>
      <c r="DF101" s="302"/>
      <c r="DG101" s="302"/>
      <c r="DH101" s="302"/>
      <c r="DI101" s="302"/>
      <c r="DJ101" s="302"/>
      <c r="DK101" s="302"/>
      <c r="DL101" s="302"/>
      <c r="DM101" s="302"/>
      <c r="DN101" s="302"/>
      <c r="DO101" s="302"/>
      <c r="DP101" s="302"/>
      <c r="DQ101" s="302"/>
      <c r="DR101" s="302"/>
      <c r="DS101" s="302"/>
      <c r="DT101" s="302"/>
      <c r="DU101" s="302"/>
      <c r="DV101" s="302"/>
      <c r="DW101" s="302"/>
      <c r="DX101" s="302"/>
      <c r="DY101" s="302"/>
      <c r="DZ101" s="302"/>
      <c r="EA101" s="302"/>
      <c r="EB101" s="302"/>
      <c r="EC101" s="302"/>
      <c r="ED101" s="302"/>
      <c r="EE101" s="302"/>
      <c r="EF101" s="302"/>
      <c r="EG101" s="302"/>
      <c r="EH101" s="302"/>
      <c r="EI101" s="302"/>
      <c r="EJ101" s="302"/>
      <c r="EK101" s="302"/>
      <c r="EL101" s="302"/>
      <c r="EM101" s="302"/>
      <c r="EN101" s="302"/>
      <c r="EO101" s="302"/>
      <c r="EP101" s="302"/>
      <c r="EQ101" s="302"/>
      <c r="ER101" s="302"/>
      <c r="ES101" s="302"/>
      <c r="ET101" s="302"/>
      <c r="EU101" s="302"/>
      <c r="EV101" s="302"/>
      <c r="EW101" s="302"/>
      <c r="EX101" s="302"/>
      <c r="EY101" s="302"/>
      <c r="EZ101" s="302"/>
      <c r="FA101" s="302"/>
      <c r="FB101" s="302"/>
      <c r="FC101" s="302"/>
      <c r="FD101" s="302"/>
      <c r="FE101" s="302"/>
      <c r="FF101" s="302"/>
      <c r="FG101" s="302"/>
      <c r="FH101" s="302"/>
      <c r="FI101" s="302"/>
      <c r="FJ101" s="302"/>
      <c r="FK101" s="302"/>
      <c r="FL101" s="302"/>
      <c r="FM101" s="302"/>
      <c r="FN101" s="302"/>
      <c r="FO101" s="302"/>
      <c r="FP101" s="302"/>
      <c r="FQ101" s="302"/>
      <c r="FR101" s="302"/>
      <c r="FS101" s="302"/>
      <c r="FT101" s="302"/>
      <c r="FU101" s="302"/>
      <c r="FV101" s="302"/>
      <c r="FW101" s="302"/>
      <c r="FX101" s="302"/>
    </row>
    <row r="102" spans="1:180" s="162" customFormat="1" ht="21" customHeight="1" thickBot="1">
      <c r="B102" s="260"/>
      <c r="C102" s="1130"/>
      <c r="D102" s="1131"/>
      <c r="E102" s="1132"/>
      <c r="F102" s="303"/>
      <c r="G102" s="303"/>
      <c r="H102" s="304"/>
      <c r="I102" s="305"/>
      <c r="J102" s="305"/>
      <c r="K102" s="305"/>
      <c r="L102" s="306"/>
      <c r="M102" s="307"/>
      <c r="N102" s="308"/>
      <c r="O102" s="309"/>
      <c r="P102" s="310"/>
      <c r="Q102" s="310"/>
      <c r="R102" s="310"/>
      <c r="S102" s="311"/>
      <c r="T102" s="312"/>
      <c r="U102" s="313"/>
      <c r="V102" s="121"/>
      <c r="W102" s="122"/>
      <c r="X102" s="122"/>
      <c r="Y102" s="122"/>
      <c r="Z102" s="122"/>
      <c r="AA102" s="122"/>
      <c r="AB102" s="314"/>
      <c r="AC102" s="1156" t="s">
        <v>351</v>
      </c>
      <c r="AD102" s="1157"/>
      <c r="AE102" s="1157"/>
      <c r="AF102" s="1157"/>
      <c r="AG102" s="1157"/>
      <c r="AH102" s="1157"/>
      <c r="AI102" s="1158"/>
      <c r="AJ102" s="1353"/>
      <c r="AK102" s="1354"/>
      <c r="AL102" s="1354"/>
      <c r="AM102" s="1354"/>
      <c r="AN102" s="1354"/>
      <c r="AO102" s="1354"/>
      <c r="AP102" s="1354"/>
      <c r="AQ102" s="1355"/>
      <c r="AR102" s="214"/>
      <c r="AS102" s="165"/>
      <c r="AT102" s="165"/>
      <c r="AU102" s="165"/>
      <c r="AV102" s="165"/>
      <c r="AW102" s="599" t="s">
        <v>491</v>
      </c>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row>
    <row r="103" spans="1:180" s="164" customFormat="1" ht="18" customHeight="1">
      <c r="A103" s="162"/>
      <c r="B103" s="935"/>
      <c r="C103" s="874"/>
      <c r="D103" s="874"/>
      <c r="E103" s="874"/>
      <c r="F103" s="874"/>
      <c r="G103" s="874"/>
      <c r="H103" s="874"/>
      <c r="I103" s="874"/>
      <c r="J103" s="874"/>
      <c r="K103" s="874"/>
      <c r="L103" s="874"/>
      <c r="M103" s="874"/>
      <c r="N103" s="874"/>
      <c r="O103" s="874"/>
      <c r="P103" s="173"/>
      <c r="Q103" s="173"/>
      <c r="R103" s="173"/>
      <c r="S103" s="874"/>
      <c r="T103" s="874"/>
      <c r="U103" s="874"/>
      <c r="V103" s="874"/>
      <c r="W103" s="173"/>
      <c r="X103" s="173"/>
      <c r="Y103" s="173"/>
      <c r="Z103" s="874"/>
      <c r="AA103" s="874"/>
      <c r="AB103" s="874"/>
      <c r="AC103" s="874"/>
      <c r="AD103" s="173"/>
      <c r="AE103" s="173"/>
      <c r="AF103" s="173"/>
      <c r="AG103" s="874"/>
      <c r="AH103" s="874"/>
      <c r="AI103" s="874"/>
      <c r="AJ103" s="874"/>
      <c r="AK103" s="173"/>
      <c r="AL103" s="173"/>
      <c r="AM103" s="173"/>
      <c r="AN103" s="173"/>
      <c r="AO103" s="173"/>
      <c r="AP103" s="173"/>
      <c r="AQ103" s="173"/>
      <c r="AR103" s="174"/>
      <c r="AS103" s="1"/>
      <c r="AT103" s="163"/>
      <c r="AU103" s="163" t="s">
        <v>399</v>
      </c>
      <c r="AV103" s="163"/>
      <c r="AW103" s="599" t="s">
        <v>492</v>
      </c>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c r="FU103" s="163"/>
      <c r="FV103" s="163"/>
      <c r="FW103" s="163"/>
      <c r="FX103" s="163"/>
    </row>
    <row r="104" spans="1:180" s="164" customFormat="1" ht="15.75" customHeight="1">
      <c r="A104" s="162"/>
      <c r="B104" s="315"/>
      <c r="C104" s="316"/>
      <c r="D104" s="316"/>
      <c r="E104" s="316"/>
      <c r="F104" s="316"/>
      <c r="G104" s="316"/>
      <c r="H104" s="316"/>
      <c r="I104" s="316"/>
      <c r="J104" s="316"/>
      <c r="K104" s="316"/>
      <c r="L104" s="316"/>
      <c r="M104" s="316"/>
      <c r="N104" s="316"/>
      <c r="O104" s="316"/>
      <c r="P104" s="173"/>
      <c r="Q104" s="173"/>
      <c r="R104" s="173"/>
      <c r="S104" s="316"/>
      <c r="T104" s="316"/>
      <c r="U104" s="316"/>
      <c r="V104" s="316"/>
      <c r="W104" s="173"/>
      <c r="X104" s="173"/>
      <c r="Y104" s="173"/>
      <c r="Z104" s="316"/>
      <c r="AA104" s="316"/>
      <c r="AB104" s="316"/>
      <c r="AC104" s="316"/>
      <c r="AD104" s="173"/>
      <c r="AE104" s="173"/>
      <c r="AF104" s="173"/>
      <c r="AG104" s="316"/>
      <c r="AH104" s="316"/>
      <c r="AI104" s="316"/>
      <c r="AJ104" s="316"/>
      <c r="AK104" s="173"/>
      <c r="AL104" s="173"/>
      <c r="AM104" s="173"/>
      <c r="AN104" s="173"/>
      <c r="AO104" s="173"/>
      <c r="AP104" s="173"/>
      <c r="AQ104" s="173"/>
      <c r="AR104" s="174"/>
      <c r="AS104" s="1"/>
      <c r="AT104" s="163"/>
      <c r="AU104" s="163"/>
      <c r="AV104" s="163"/>
      <c r="AW104" s="599" t="s">
        <v>493</v>
      </c>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c r="FU104" s="163"/>
      <c r="FV104" s="163"/>
      <c r="FW104" s="163"/>
      <c r="FX104" s="163"/>
    </row>
    <row r="105" spans="1:180" s="162" customFormat="1" ht="27" customHeight="1">
      <c r="B105" s="857" t="s">
        <v>82</v>
      </c>
      <c r="C105" s="858"/>
      <c r="D105" s="858"/>
      <c r="E105" s="858"/>
      <c r="F105" s="858"/>
      <c r="G105" s="858"/>
      <c r="H105" s="858"/>
      <c r="I105" s="858"/>
      <c r="J105" s="858"/>
      <c r="K105" s="858"/>
      <c r="L105" s="858"/>
      <c r="M105" s="858"/>
      <c r="N105" s="858"/>
      <c r="O105" s="858"/>
      <c r="P105" s="858"/>
      <c r="Q105" s="858"/>
      <c r="R105" s="858"/>
      <c r="S105" s="858"/>
      <c r="T105" s="858"/>
      <c r="U105" s="858"/>
      <c r="V105" s="858"/>
      <c r="W105" s="858"/>
      <c r="X105" s="858"/>
      <c r="Y105" s="858"/>
      <c r="Z105" s="858"/>
      <c r="AA105" s="858"/>
      <c r="AB105" s="858"/>
      <c r="AC105" s="858"/>
      <c r="AD105" s="858"/>
      <c r="AE105" s="858"/>
      <c r="AF105" s="858"/>
      <c r="AG105" s="858"/>
      <c r="AH105" s="858"/>
      <c r="AI105" s="858"/>
      <c r="AJ105" s="858"/>
      <c r="AK105" s="858"/>
      <c r="AL105" s="858"/>
      <c r="AM105" s="858"/>
      <c r="AN105" s="858"/>
      <c r="AO105" s="858"/>
      <c r="AP105" s="858"/>
      <c r="AQ105" s="858"/>
      <c r="AR105" s="859"/>
      <c r="AS105" s="165"/>
      <c r="AT105" s="165"/>
      <c r="AU105" s="165"/>
      <c r="AV105" s="165"/>
      <c r="AW105" s="599" t="s">
        <v>494</v>
      </c>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row>
    <row r="106" spans="1:180" s="162" customFormat="1" ht="12.75" customHeight="1">
      <c r="B106" s="317"/>
      <c r="C106" s="318" t="s">
        <v>83</v>
      </c>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319"/>
      <c r="AK106" s="319"/>
      <c r="AL106" s="319"/>
      <c r="AM106" s="319"/>
      <c r="AN106" s="319"/>
      <c r="AO106" s="319"/>
      <c r="AP106" s="319"/>
      <c r="AQ106" s="319"/>
      <c r="AR106" s="320"/>
      <c r="AS106" s="165"/>
      <c r="AT106" s="165"/>
      <c r="AU106" s="165"/>
      <c r="AV106" s="165"/>
      <c r="AW106" s="599" t="s">
        <v>495</v>
      </c>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row>
    <row r="107" spans="1:180" s="162" customFormat="1" ht="12.75" customHeight="1">
      <c r="B107" s="321"/>
      <c r="C107" s="1129" t="s">
        <v>363</v>
      </c>
      <c r="D107" s="1129"/>
      <c r="E107" s="1129"/>
      <c r="F107" s="1129"/>
      <c r="G107" s="1129"/>
      <c r="H107" s="1129"/>
      <c r="I107" s="1129"/>
      <c r="J107" s="1129"/>
      <c r="K107" s="1129"/>
      <c r="L107" s="1129"/>
      <c r="M107" s="1129"/>
      <c r="N107" s="1129"/>
      <c r="O107" s="1129"/>
      <c r="P107" s="1129"/>
      <c r="Q107" s="1129"/>
      <c r="R107" s="1129"/>
      <c r="S107" s="1129"/>
      <c r="T107" s="1129"/>
      <c r="U107" s="1129"/>
      <c r="V107" s="1129"/>
      <c r="W107" s="1129"/>
      <c r="X107" s="1129"/>
      <c r="Y107" s="1129"/>
      <c r="Z107" s="1129"/>
      <c r="AA107" s="1129"/>
      <c r="AB107" s="1129"/>
      <c r="AC107" s="1129"/>
      <c r="AD107" s="1129"/>
      <c r="AE107" s="1129"/>
      <c r="AF107" s="1129"/>
      <c r="AG107" s="1129"/>
      <c r="AH107" s="1129"/>
      <c r="AI107" s="1129"/>
      <c r="AJ107" s="1129"/>
      <c r="AK107" s="1129"/>
      <c r="AL107" s="1129"/>
      <c r="AM107" s="1129"/>
      <c r="AN107" s="1129"/>
      <c r="AO107" s="1129"/>
      <c r="AP107" s="1129"/>
      <c r="AQ107" s="1129"/>
      <c r="AR107" s="320"/>
      <c r="AS107" s="165"/>
      <c r="AT107" s="165"/>
      <c r="AU107" s="165"/>
      <c r="AV107" s="165"/>
      <c r="AW107" s="599" t="s">
        <v>496</v>
      </c>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row>
    <row r="108" spans="1:180" s="162" customFormat="1" ht="3" customHeight="1">
      <c r="A108" s="322"/>
      <c r="B108" s="323"/>
      <c r="C108" s="1129"/>
      <c r="D108" s="1129"/>
      <c r="E108" s="1129"/>
      <c r="F108" s="1129"/>
      <c r="G108" s="1129"/>
      <c r="H108" s="1129"/>
      <c r="I108" s="1129"/>
      <c r="J108" s="1129"/>
      <c r="K108" s="1129"/>
      <c r="L108" s="1129"/>
      <c r="M108" s="1129"/>
      <c r="N108" s="1129"/>
      <c r="O108" s="1129"/>
      <c r="P108" s="1129"/>
      <c r="Q108" s="1129"/>
      <c r="R108" s="1129"/>
      <c r="S108" s="1129"/>
      <c r="T108" s="1129"/>
      <c r="U108" s="1129"/>
      <c r="V108" s="1129"/>
      <c r="W108" s="1129"/>
      <c r="X108" s="1129"/>
      <c r="Y108" s="1129"/>
      <c r="Z108" s="1129"/>
      <c r="AA108" s="1129"/>
      <c r="AB108" s="1129"/>
      <c r="AC108" s="1129"/>
      <c r="AD108" s="1129"/>
      <c r="AE108" s="1129"/>
      <c r="AF108" s="1129"/>
      <c r="AG108" s="1129"/>
      <c r="AH108" s="1129"/>
      <c r="AI108" s="1129"/>
      <c r="AJ108" s="1129"/>
      <c r="AK108" s="1129"/>
      <c r="AL108" s="1129"/>
      <c r="AM108" s="1129"/>
      <c r="AN108" s="1129"/>
      <c r="AO108" s="1129"/>
      <c r="AP108" s="1129"/>
      <c r="AQ108" s="1129"/>
      <c r="AR108" s="320"/>
      <c r="AS108" s="165"/>
      <c r="AT108" s="165"/>
      <c r="AU108" s="165"/>
      <c r="AV108" s="165"/>
      <c r="AW108" s="599" t="s">
        <v>497</v>
      </c>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row>
    <row r="109" spans="1:180" s="162" customFormat="1" ht="3" customHeight="1">
      <c r="B109" s="323"/>
      <c r="C109" s="1129"/>
      <c r="D109" s="1129"/>
      <c r="E109" s="1129"/>
      <c r="F109" s="1129"/>
      <c r="G109" s="1129"/>
      <c r="H109" s="1129"/>
      <c r="I109" s="1129"/>
      <c r="J109" s="1129"/>
      <c r="K109" s="1129"/>
      <c r="L109" s="1129"/>
      <c r="M109" s="1129"/>
      <c r="N109" s="1129"/>
      <c r="O109" s="1129"/>
      <c r="P109" s="1129"/>
      <c r="Q109" s="1129"/>
      <c r="R109" s="1129"/>
      <c r="S109" s="1129"/>
      <c r="T109" s="1129"/>
      <c r="U109" s="1129"/>
      <c r="V109" s="1129"/>
      <c r="W109" s="1129"/>
      <c r="X109" s="1129"/>
      <c r="Y109" s="1129"/>
      <c r="Z109" s="1129"/>
      <c r="AA109" s="1129"/>
      <c r="AB109" s="1129"/>
      <c r="AC109" s="1129"/>
      <c r="AD109" s="1129"/>
      <c r="AE109" s="1129"/>
      <c r="AF109" s="1129"/>
      <c r="AG109" s="1129"/>
      <c r="AH109" s="1129"/>
      <c r="AI109" s="1129"/>
      <c r="AJ109" s="1129"/>
      <c r="AK109" s="1129"/>
      <c r="AL109" s="1129"/>
      <c r="AM109" s="1129"/>
      <c r="AN109" s="1129"/>
      <c r="AO109" s="1129"/>
      <c r="AP109" s="1129"/>
      <c r="AQ109" s="1129"/>
      <c r="AR109" s="320"/>
      <c r="AS109" s="165"/>
      <c r="AT109" s="165"/>
      <c r="AU109" s="165"/>
      <c r="AV109" s="165"/>
      <c r="AW109" s="599" t="s">
        <v>498</v>
      </c>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c r="EW109" s="165"/>
      <c r="EX109" s="165"/>
      <c r="EY109" s="165"/>
      <c r="EZ109" s="165"/>
      <c r="FA109" s="165"/>
      <c r="FB109" s="165"/>
      <c r="FC109" s="165"/>
      <c r="FD109" s="165"/>
      <c r="FE109" s="165"/>
      <c r="FF109" s="165"/>
      <c r="FG109" s="165"/>
      <c r="FH109" s="165"/>
      <c r="FI109" s="165"/>
      <c r="FJ109" s="165"/>
      <c r="FK109" s="165"/>
      <c r="FL109" s="165"/>
      <c r="FM109" s="165"/>
      <c r="FN109" s="165"/>
      <c r="FO109" s="165"/>
      <c r="FP109" s="165"/>
      <c r="FQ109" s="165"/>
      <c r="FR109" s="165"/>
      <c r="FS109" s="165"/>
      <c r="FT109" s="165"/>
      <c r="FU109" s="165"/>
      <c r="FV109" s="165"/>
      <c r="FW109" s="165"/>
      <c r="FX109" s="165"/>
    </row>
    <row r="110" spans="1:180" s="162" customFormat="1" ht="12.75" customHeight="1">
      <c r="B110" s="323"/>
      <c r="C110" s="1129"/>
      <c r="D110" s="1129"/>
      <c r="E110" s="1129"/>
      <c r="F110" s="1129"/>
      <c r="G110" s="1129"/>
      <c r="H110" s="1129"/>
      <c r="I110" s="1129"/>
      <c r="J110" s="1129"/>
      <c r="K110" s="1129"/>
      <c r="L110" s="1129"/>
      <c r="M110" s="1129"/>
      <c r="N110" s="1129"/>
      <c r="O110" s="1129"/>
      <c r="P110" s="1129"/>
      <c r="Q110" s="1129"/>
      <c r="R110" s="1129"/>
      <c r="S110" s="1129"/>
      <c r="T110" s="1129"/>
      <c r="U110" s="1129"/>
      <c r="V110" s="1129"/>
      <c r="W110" s="1129"/>
      <c r="X110" s="1129"/>
      <c r="Y110" s="1129"/>
      <c r="Z110" s="1129"/>
      <c r="AA110" s="1129"/>
      <c r="AB110" s="1129"/>
      <c r="AC110" s="1129"/>
      <c r="AD110" s="1129"/>
      <c r="AE110" s="1129"/>
      <c r="AF110" s="1129"/>
      <c r="AG110" s="1129"/>
      <c r="AH110" s="1129"/>
      <c r="AI110" s="1129"/>
      <c r="AJ110" s="1129"/>
      <c r="AK110" s="1129"/>
      <c r="AL110" s="1129"/>
      <c r="AM110" s="1129"/>
      <c r="AN110" s="1129"/>
      <c r="AO110" s="1129"/>
      <c r="AP110" s="1129"/>
      <c r="AQ110" s="1129"/>
      <c r="AR110" s="320"/>
      <c r="AS110" s="165"/>
      <c r="AT110" s="165"/>
      <c r="AU110" s="165"/>
      <c r="AV110" s="165"/>
      <c r="AW110" s="599" t="s">
        <v>499</v>
      </c>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row>
    <row r="111" spans="1:180" s="162" customFormat="1" ht="9" customHeight="1">
      <c r="B111" s="323"/>
      <c r="C111" s="1117" t="s">
        <v>15</v>
      </c>
      <c r="D111" s="1118"/>
      <c r="E111" s="1118"/>
      <c r="F111" s="1118"/>
      <c r="G111" s="1118"/>
      <c r="H111" s="1118"/>
      <c r="I111" s="1118"/>
      <c r="J111" s="1118"/>
      <c r="K111" s="1118"/>
      <c r="L111" s="1118"/>
      <c r="M111" s="1118"/>
      <c r="N111" s="1118"/>
      <c r="O111" s="1118"/>
      <c r="P111" s="1118"/>
      <c r="Q111" s="1118"/>
      <c r="R111" s="1118"/>
      <c r="S111" s="1118"/>
      <c r="T111" s="1118"/>
      <c r="U111" s="1118"/>
      <c r="V111" s="1118"/>
      <c r="W111" s="1118"/>
      <c r="X111" s="1118"/>
      <c r="Y111" s="1118"/>
      <c r="Z111" s="1118"/>
      <c r="AA111" s="1118"/>
      <c r="AB111" s="1118"/>
      <c r="AC111" s="1118"/>
      <c r="AD111" s="1118"/>
      <c r="AE111" s="1118"/>
      <c r="AF111" s="1118"/>
      <c r="AG111" s="1118"/>
      <c r="AH111" s="1118"/>
      <c r="AI111" s="1118"/>
      <c r="AJ111" s="1118"/>
      <c r="AK111" s="1118"/>
      <c r="AL111" s="1118"/>
      <c r="AM111" s="1118"/>
      <c r="AN111" s="1118"/>
      <c r="AO111" s="1118"/>
      <c r="AP111" s="1118"/>
      <c r="AQ111" s="1119"/>
      <c r="AR111" s="320"/>
      <c r="AS111" s="165"/>
      <c r="AT111" s="165"/>
      <c r="AU111" s="165"/>
      <c r="AV111" s="165"/>
      <c r="AW111" s="599" t="s">
        <v>500</v>
      </c>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row>
    <row r="112" spans="1:180" s="162" customFormat="1" ht="36.75" customHeight="1">
      <c r="B112" s="323"/>
      <c r="C112" s="1120"/>
      <c r="D112" s="1121"/>
      <c r="E112" s="1121"/>
      <c r="F112" s="1121"/>
      <c r="G112" s="1121"/>
      <c r="H112" s="1121"/>
      <c r="I112" s="1121"/>
      <c r="J112" s="1121"/>
      <c r="K112" s="1121"/>
      <c r="L112" s="1121"/>
      <c r="M112" s="1121"/>
      <c r="N112" s="1121"/>
      <c r="O112" s="1121"/>
      <c r="P112" s="1121"/>
      <c r="Q112" s="1121"/>
      <c r="R112" s="1121"/>
      <c r="S112" s="1121"/>
      <c r="T112" s="1121"/>
      <c r="U112" s="1121"/>
      <c r="V112" s="1121"/>
      <c r="W112" s="1121"/>
      <c r="X112" s="1121"/>
      <c r="Y112" s="1121"/>
      <c r="Z112" s="1121"/>
      <c r="AA112" s="1121"/>
      <c r="AB112" s="1121"/>
      <c r="AC112" s="1121"/>
      <c r="AD112" s="1121"/>
      <c r="AE112" s="1121"/>
      <c r="AF112" s="1121"/>
      <c r="AG112" s="1121"/>
      <c r="AH112" s="1121"/>
      <c r="AI112" s="1121"/>
      <c r="AJ112" s="1121"/>
      <c r="AK112" s="1121"/>
      <c r="AL112" s="1121"/>
      <c r="AM112" s="1121"/>
      <c r="AN112" s="1121"/>
      <c r="AO112" s="1121"/>
      <c r="AP112" s="1121"/>
      <c r="AQ112" s="1122"/>
      <c r="AR112" s="320"/>
      <c r="AS112" s="165"/>
      <c r="AT112" s="165"/>
      <c r="AU112" s="165"/>
      <c r="AV112" s="165"/>
      <c r="AW112" s="599" t="s">
        <v>501</v>
      </c>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row>
    <row r="113" spans="2:180" s="162" customFormat="1" ht="39.75" customHeight="1">
      <c r="B113" s="323"/>
      <c r="C113" s="1120"/>
      <c r="D113" s="1121"/>
      <c r="E113" s="1121"/>
      <c r="F113" s="1121"/>
      <c r="G113" s="1121"/>
      <c r="H113" s="1121"/>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21"/>
      <c r="AG113" s="1121"/>
      <c r="AH113" s="1121"/>
      <c r="AI113" s="1121"/>
      <c r="AJ113" s="1121"/>
      <c r="AK113" s="1121"/>
      <c r="AL113" s="1121"/>
      <c r="AM113" s="1121"/>
      <c r="AN113" s="1121"/>
      <c r="AO113" s="1121"/>
      <c r="AP113" s="1121"/>
      <c r="AQ113" s="1122"/>
      <c r="AR113" s="320"/>
      <c r="AS113" s="165"/>
      <c r="AT113" s="165"/>
      <c r="AU113" s="165"/>
      <c r="AV113" s="165"/>
      <c r="AW113" s="599" t="s">
        <v>502</v>
      </c>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row>
    <row r="114" spans="2:180" s="162" customFormat="1" ht="32.25" customHeight="1">
      <c r="B114" s="323"/>
      <c r="C114" s="1123"/>
      <c r="D114" s="1124"/>
      <c r="E114" s="1124"/>
      <c r="F114" s="1124"/>
      <c r="G114" s="1124"/>
      <c r="H114" s="1124"/>
      <c r="I114" s="1124"/>
      <c r="J114" s="1124"/>
      <c r="K114" s="1124"/>
      <c r="L114" s="1124"/>
      <c r="M114" s="1124"/>
      <c r="N114" s="1124"/>
      <c r="O114" s="1124"/>
      <c r="P114" s="1124"/>
      <c r="Q114" s="1124"/>
      <c r="R114" s="1124"/>
      <c r="S114" s="1124"/>
      <c r="T114" s="1124"/>
      <c r="U114" s="1124"/>
      <c r="V114" s="1124"/>
      <c r="W114" s="1124"/>
      <c r="X114" s="1124"/>
      <c r="Y114" s="1124"/>
      <c r="Z114" s="1124"/>
      <c r="AA114" s="1124"/>
      <c r="AB114" s="1124"/>
      <c r="AC114" s="1124"/>
      <c r="AD114" s="1124"/>
      <c r="AE114" s="1124"/>
      <c r="AF114" s="1124"/>
      <c r="AG114" s="1124"/>
      <c r="AH114" s="1124"/>
      <c r="AI114" s="1124"/>
      <c r="AJ114" s="1124"/>
      <c r="AK114" s="1124"/>
      <c r="AL114" s="1124"/>
      <c r="AM114" s="1124"/>
      <c r="AN114" s="1124"/>
      <c r="AO114" s="1124"/>
      <c r="AP114" s="1124"/>
      <c r="AQ114" s="1125"/>
      <c r="AR114" s="320"/>
      <c r="AS114" s="165"/>
      <c r="AT114" s="165"/>
      <c r="AU114" s="165"/>
      <c r="AV114" s="165"/>
      <c r="AW114" s="599" t="s">
        <v>503</v>
      </c>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row>
    <row r="115" spans="2:180" s="162" customFormat="1" ht="19.5" customHeight="1">
      <c r="B115" s="32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0"/>
      <c r="AS115" s="165"/>
      <c r="AT115" s="165"/>
      <c r="AU115" s="165"/>
      <c r="AV115" s="165"/>
      <c r="AW115" s="599" t="s">
        <v>504</v>
      </c>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row>
    <row r="116" spans="2:180" s="162" customFormat="1" ht="12.75" customHeight="1">
      <c r="B116" s="317"/>
      <c r="C116" s="318" t="s">
        <v>84</v>
      </c>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319"/>
      <c r="AK116" s="319"/>
      <c r="AL116" s="319"/>
      <c r="AM116" s="319"/>
      <c r="AN116" s="319"/>
      <c r="AO116" s="319"/>
      <c r="AP116" s="319"/>
      <c r="AQ116" s="319"/>
      <c r="AR116" s="320"/>
      <c r="AS116" s="165"/>
      <c r="AT116" s="165"/>
      <c r="AU116" s="165"/>
      <c r="AV116" s="165"/>
      <c r="AW116" s="599" t="s">
        <v>505</v>
      </c>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c r="FF116" s="165"/>
      <c r="FG116" s="165"/>
      <c r="FH116" s="165"/>
      <c r="FI116" s="165"/>
      <c r="FJ116" s="165"/>
      <c r="FK116" s="165"/>
      <c r="FL116" s="165"/>
      <c r="FM116" s="165"/>
      <c r="FN116" s="165"/>
      <c r="FO116" s="165"/>
      <c r="FP116" s="165"/>
      <c r="FQ116" s="165"/>
      <c r="FR116" s="165"/>
      <c r="FS116" s="165"/>
      <c r="FT116" s="165"/>
      <c r="FU116" s="165"/>
      <c r="FV116" s="165"/>
      <c r="FW116" s="165"/>
      <c r="FX116" s="165"/>
    </row>
    <row r="117" spans="2:180" s="162" customFormat="1" ht="12.75" customHeight="1">
      <c r="B117" s="323"/>
      <c r="C117" s="1116" t="s">
        <v>364</v>
      </c>
      <c r="D117" s="1116"/>
      <c r="E117" s="1116"/>
      <c r="F117" s="1116"/>
      <c r="G117" s="1116"/>
      <c r="H117" s="1116"/>
      <c r="I117" s="1116"/>
      <c r="J117" s="1116"/>
      <c r="K117" s="1116"/>
      <c r="L117" s="1116"/>
      <c r="M117" s="1116"/>
      <c r="N117" s="1116"/>
      <c r="O117" s="1116"/>
      <c r="P117" s="1116"/>
      <c r="Q117" s="1116"/>
      <c r="R117" s="1116"/>
      <c r="S117" s="1116"/>
      <c r="T117" s="1116"/>
      <c r="U117" s="1116"/>
      <c r="V117" s="1116"/>
      <c r="W117" s="1116"/>
      <c r="X117" s="1116"/>
      <c r="Y117" s="1116"/>
      <c r="Z117" s="1116"/>
      <c r="AA117" s="1116"/>
      <c r="AB117" s="1116"/>
      <c r="AC117" s="1116"/>
      <c r="AD117" s="1116"/>
      <c r="AE117" s="1116"/>
      <c r="AF117" s="1116"/>
      <c r="AG117" s="1116"/>
      <c r="AH117" s="1116"/>
      <c r="AI117" s="1116"/>
      <c r="AJ117" s="1116"/>
      <c r="AK117" s="1116"/>
      <c r="AL117" s="1116"/>
      <c r="AM117" s="1116"/>
      <c r="AN117" s="1116"/>
      <c r="AO117" s="1116"/>
      <c r="AP117" s="1116"/>
      <c r="AQ117" s="1116"/>
      <c r="AR117" s="320"/>
      <c r="AS117" s="165"/>
      <c r="AT117" s="165"/>
      <c r="AU117" s="165"/>
      <c r="AV117" s="165"/>
      <c r="AW117" s="599" t="s">
        <v>506</v>
      </c>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c r="FF117" s="165"/>
      <c r="FG117" s="165"/>
      <c r="FH117" s="165"/>
      <c r="FI117" s="165"/>
      <c r="FJ117" s="165"/>
      <c r="FK117" s="165"/>
      <c r="FL117" s="165"/>
      <c r="FM117" s="165"/>
      <c r="FN117" s="165"/>
      <c r="FO117" s="165"/>
      <c r="FP117" s="165"/>
      <c r="FQ117" s="165"/>
      <c r="FR117" s="165"/>
      <c r="FS117" s="165"/>
      <c r="FT117" s="165"/>
      <c r="FU117" s="165"/>
      <c r="FV117" s="165"/>
      <c r="FW117" s="165"/>
      <c r="FX117" s="165"/>
    </row>
    <row r="118" spans="2:180" s="162" customFormat="1" ht="19.5" customHeight="1">
      <c r="B118" s="323"/>
      <c r="C118" s="1116"/>
      <c r="D118" s="1116"/>
      <c r="E118" s="1116"/>
      <c r="F118" s="1116"/>
      <c r="G118" s="1116"/>
      <c r="H118" s="1116"/>
      <c r="I118" s="1116"/>
      <c r="J118" s="1116"/>
      <c r="K118" s="1116"/>
      <c r="L118" s="1116"/>
      <c r="M118" s="1116"/>
      <c r="N118" s="1116"/>
      <c r="O118" s="1116"/>
      <c r="P118" s="1116"/>
      <c r="Q118" s="1116"/>
      <c r="R118" s="1116"/>
      <c r="S118" s="1116"/>
      <c r="T118" s="1116"/>
      <c r="U118" s="1116"/>
      <c r="V118" s="1116"/>
      <c r="W118" s="1116"/>
      <c r="X118" s="1116"/>
      <c r="Y118" s="1116"/>
      <c r="Z118" s="1116"/>
      <c r="AA118" s="1116"/>
      <c r="AB118" s="1116"/>
      <c r="AC118" s="1116"/>
      <c r="AD118" s="1116"/>
      <c r="AE118" s="1116"/>
      <c r="AF118" s="1116"/>
      <c r="AG118" s="1116"/>
      <c r="AH118" s="1116"/>
      <c r="AI118" s="1116"/>
      <c r="AJ118" s="1116"/>
      <c r="AK118" s="1116"/>
      <c r="AL118" s="1116"/>
      <c r="AM118" s="1116"/>
      <c r="AN118" s="1116"/>
      <c r="AO118" s="1116"/>
      <c r="AP118" s="1116"/>
      <c r="AQ118" s="1116"/>
      <c r="AR118" s="320"/>
      <c r="AS118" s="165"/>
      <c r="AT118" s="165"/>
      <c r="AU118" s="165"/>
      <c r="AV118" s="165"/>
      <c r="AW118" s="599" t="s">
        <v>507</v>
      </c>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row>
    <row r="119" spans="2:180" s="162" customFormat="1" ht="18.75" customHeight="1">
      <c r="B119" s="323"/>
      <c r="C119" s="1150" t="s">
        <v>85</v>
      </c>
      <c r="D119" s="1150"/>
      <c r="E119" s="1150"/>
      <c r="F119" s="1150"/>
      <c r="G119" s="1150"/>
      <c r="H119" s="1150"/>
      <c r="I119" s="1150"/>
      <c r="J119" s="1150"/>
      <c r="K119" s="1150"/>
      <c r="L119" s="1150"/>
      <c r="M119" s="1150"/>
      <c r="N119" s="1150"/>
      <c r="O119" s="325"/>
      <c r="P119" s="325"/>
      <c r="Q119" s="325"/>
      <c r="R119" s="325"/>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5"/>
      <c r="AN119" s="325"/>
      <c r="AO119" s="325"/>
      <c r="AP119" s="325"/>
      <c r="AQ119" s="325"/>
      <c r="AR119" s="320"/>
      <c r="AS119" s="165"/>
      <c r="AT119" s="165"/>
      <c r="AU119" s="165"/>
      <c r="AV119" s="165"/>
      <c r="AW119" s="599" t="s">
        <v>508</v>
      </c>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row>
    <row r="120" spans="2:180" s="162" customFormat="1" ht="18.75" customHeight="1">
      <c r="B120" s="323"/>
      <c r="C120" s="1356" t="s">
        <v>15</v>
      </c>
      <c r="D120" s="1357"/>
      <c r="E120" s="1357"/>
      <c r="F120" s="1357"/>
      <c r="G120" s="1357"/>
      <c r="H120" s="1357"/>
      <c r="I120" s="1357"/>
      <c r="J120" s="1357"/>
      <c r="K120" s="1357"/>
      <c r="L120" s="1357"/>
      <c r="M120" s="1357"/>
      <c r="N120" s="1357"/>
      <c r="O120" s="1357"/>
      <c r="P120" s="1357"/>
      <c r="Q120" s="1357"/>
      <c r="R120" s="1357"/>
      <c r="S120" s="1357"/>
      <c r="T120" s="1357"/>
      <c r="U120" s="1357"/>
      <c r="V120" s="1357"/>
      <c r="W120" s="1357"/>
      <c r="X120" s="1357"/>
      <c r="Y120" s="1357"/>
      <c r="Z120" s="1357"/>
      <c r="AA120" s="1357"/>
      <c r="AB120" s="1357"/>
      <c r="AC120" s="1357"/>
      <c r="AD120" s="1357"/>
      <c r="AE120" s="1357"/>
      <c r="AF120" s="1357"/>
      <c r="AG120" s="1357"/>
      <c r="AH120" s="1357"/>
      <c r="AI120" s="1357"/>
      <c r="AJ120" s="1357"/>
      <c r="AK120" s="1357"/>
      <c r="AL120" s="1357"/>
      <c r="AM120" s="1357"/>
      <c r="AN120" s="1357"/>
      <c r="AO120" s="1357"/>
      <c r="AP120" s="1357"/>
      <c r="AQ120" s="1358"/>
      <c r="AR120" s="320"/>
      <c r="AS120" s="165"/>
      <c r="AT120" s="165"/>
      <c r="AU120" s="165"/>
      <c r="AV120" s="165"/>
      <c r="AW120" s="599" t="s">
        <v>509</v>
      </c>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c r="FF120" s="165"/>
      <c r="FG120" s="165"/>
      <c r="FH120" s="165"/>
      <c r="FI120" s="165"/>
      <c r="FJ120" s="165"/>
      <c r="FK120" s="165"/>
      <c r="FL120" s="165"/>
      <c r="FM120" s="165"/>
      <c r="FN120" s="165"/>
      <c r="FO120" s="165"/>
      <c r="FP120" s="165"/>
      <c r="FQ120" s="165"/>
      <c r="FR120" s="165"/>
      <c r="FS120" s="165"/>
      <c r="FT120" s="165"/>
      <c r="FU120" s="165"/>
      <c r="FV120" s="165"/>
      <c r="FW120" s="165"/>
      <c r="FX120" s="165"/>
    </row>
    <row r="121" spans="2:180" s="162" customFormat="1" ht="12.75" customHeight="1">
      <c r="B121" s="323"/>
      <c r="C121" s="1359"/>
      <c r="D121" s="1360"/>
      <c r="E121" s="1360"/>
      <c r="F121" s="1360"/>
      <c r="G121" s="1360"/>
      <c r="H121" s="1360"/>
      <c r="I121" s="1360"/>
      <c r="J121" s="1360"/>
      <c r="K121" s="1360"/>
      <c r="L121" s="1360"/>
      <c r="M121" s="1360"/>
      <c r="N121" s="1360"/>
      <c r="O121" s="1360"/>
      <c r="P121" s="1360"/>
      <c r="Q121" s="1360"/>
      <c r="R121" s="1360"/>
      <c r="S121" s="1360"/>
      <c r="T121" s="1360"/>
      <c r="U121" s="1360"/>
      <c r="V121" s="1360"/>
      <c r="W121" s="1360"/>
      <c r="X121" s="1360"/>
      <c r="Y121" s="1360"/>
      <c r="Z121" s="1360"/>
      <c r="AA121" s="1360"/>
      <c r="AB121" s="1360"/>
      <c r="AC121" s="1360"/>
      <c r="AD121" s="1360"/>
      <c r="AE121" s="1360"/>
      <c r="AF121" s="1360"/>
      <c r="AG121" s="1360"/>
      <c r="AH121" s="1360"/>
      <c r="AI121" s="1360"/>
      <c r="AJ121" s="1360"/>
      <c r="AK121" s="1360"/>
      <c r="AL121" s="1360"/>
      <c r="AM121" s="1360"/>
      <c r="AN121" s="1360"/>
      <c r="AO121" s="1360"/>
      <c r="AP121" s="1360"/>
      <c r="AQ121" s="1361"/>
      <c r="AR121" s="320"/>
      <c r="AS121" s="165"/>
      <c r="AT121" s="165"/>
      <c r="AU121" s="165"/>
      <c r="AV121" s="165"/>
      <c r="AW121" s="599" t="s">
        <v>510</v>
      </c>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c r="EM121" s="165"/>
      <c r="EN121" s="165"/>
      <c r="EO121" s="165"/>
      <c r="EP121" s="165"/>
      <c r="EQ121" s="165"/>
      <c r="ER121" s="165"/>
      <c r="ES121" s="165"/>
      <c r="ET121" s="165"/>
      <c r="EU121" s="165"/>
      <c r="EV121" s="165"/>
      <c r="EW121" s="165"/>
      <c r="EX121" s="165"/>
      <c r="EY121" s="165"/>
      <c r="EZ121" s="165"/>
      <c r="FA121" s="165"/>
      <c r="FB121" s="165"/>
      <c r="FC121" s="165"/>
      <c r="FD121" s="165"/>
      <c r="FE121" s="165"/>
      <c r="FF121" s="165"/>
      <c r="FG121" s="165"/>
      <c r="FH121" s="165"/>
      <c r="FI121" s="165"/>
      <c r="FJ121" s="165"/>
      <c r="FK121" s="165"/>
      <c r="FL121" s="165"/>
      <c r="FM121" s="165"/>
      <c r="FN121" s="165"/>
      <c r="FO121" s="165"/>
      <c r="FP121" s="165"/>
      <c r="FQ121" s="165"/>
      <c r="FR121" s="165"/>
      <c r="FS121" s="165"/>
      <c r="FT121" s="165"/>
      <c r="FU121" s="165"/>
      <c r="FV121" s="165"/>
      <c r="FW121" s="165"/>
      <c r="FX121" s="165"/>
    </row>
    <row r="122" spans="2:180" s="162" customFormat="1" ht="11.25" customHeight="1">
      <c r="B122" s="323"/>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0"/>
      <c r="AS122" s="165"/>
      <c r="AT122" s="165"/>
      <c r="AU122" s="165"/>
      <c r="AV122" s="165"/>
      <c r="AW122" s="599" t="s">
        <v>511</v>
      </c>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row>
    <row r="123" spans="2:180" s="162" customFormat="1" ht="19.5" customHeight="1">
      <c r="B123" s="323"/>
      <c r="C123" s="1150" t="s">
        <v>86</v>
      </c>
      <c r="D123" s="1150"/>
      <c r="E123" s="1150"/>
      <c r="F123" s="1150"/>
      <c r="G123" s="1150"/>
      <c r="H123" s="1150"/>
      <c r="I123" s="1150"/>
      <c r="J123" s="1150"/>
      <c r="K123" s="1150"/>
      <c r="L123" s="1150"/>
      <c r="M123" s="1150"/>
      <c r="N123" s="1150"/>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0"/>
      <c r="AS123" s="165"/>
      <c r="AT123" s="165"/>
      <c r="AU123" s="165"/>
      <c r="AV123" s="165"/>
      <c r="AW123" s="599" t="s">
        <v>512</v>
      </c>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65"/>
      <c r="EH123" s="165"/>
      <c r="EI123" s="165"/>
      <c r="EJ123" s="165"/>
      <c r="EK123" s="165"/>
      <c r="EL123" s="165"/>
      <c r="EM123" s="165"/>
      <c r="EN123" s="165"/>
      <c r="EO123" s="165"/>
      <c r="EP123" s="165"/>
      <c r="EQ123" s="165"/>
      <c r="ER123" s="165"/>
      <c r="ES123" s="165"/>
      <c r="ET123" s="165"/>
      <c r="EU123" s="165"/>
      <c r="EV123" s="165"/>
      <c r="EW123" s="165"/>
      <c r="EX123" s="165"/>
      <c r="EY123" s="165"/>
      <c r="EZ123" s="165"/>
      <c r="FA123" s="165"/>
      <c r="FB123" s="165"/>
      <c r="FC123" s="165"/>
      <c r="FD123" s="165"/>
      <c r="FE123" s="165"/>
      <c r="FF123" s="165"/>
      <c r="FG123" s="165"/>
      <c r="FH123" s="165"/>
      <c r="FI123" s="165"/>
      <c r="FJ123" s="165"/>
      <c r="FK123" s="165"/>
      <c r="FL123" s="165"/>
      <c r="FM123" s="165"/>
      <c r="FN123" s="165"/>
      <c r="FO123" s="165"/>
      <c r="FP123" s="165"/>
      <c r="FQ123" s="165"/>
      <c r="FR123" s="165"/>
      <c r="FS123" s="165"/>
      <c r="FT123" s="165"/>
      <c r="FU123" s="165"/>
      <c r="FV123" s="165"/>
      <c r="FW123" s="165"/>
      <c r="FX123" s="165"/>
    </row>
    <row r="124" spans="2:180" s="162" customFormat="1" ht="29.25" customHeight="1">
      <c r="B124" s="323"/>
      <c r="C124" s="587">
        <v>1</v>
      </c>
      <c r="D124" s="1126" t="s">
        <v>15</v>
      </c>
      <c r="E124" s="1127"/>
      <c r="F124" s="1127"/>
      <c r="G124" s="1127"/>
      <c r="H124" s="1127"/>
      <c r="I124" s="1127"/>
      <c r="J124" s="1127"/>
      <c r="K124" s="1127"/>
      <c r="L124" s="1127"/>
      <c r="M124" s="1127"/>
      <c r="N124" s="1127"/>
      <c r="O124" s="1127"/>
      <c r="P124" s="1127"/>
      <c r="Q124" s="1127"/>
      <c r="R124" s="1127"/>
      <c r="S124" s="1127"/>
      <c r="T124" s="1127"/>
      <c r="U124" s="1127"/>
      <c r="V124" s="1127"/>
      <c r="W124" s="1127"/>
      <c r="X124" s="1127"/>
      <c r="Y124" s="1127"/>
      <c r="Z124" s="1127"/>
      <c r="AA124" s="1127"/>
      <c r="AB124" s="1127"/>
      <c r="AC124" s="1127"/>
      <c r="AD124" s="1127"/>
      <c r="AE124" s="1127"/>
      <c r="AF124" s="1127"/>
      <c r="AG124" s="1127"/>
      <c r="AH124" s="1127"/>
      <c r="AI124" s="1127"/>
      <c r="AJ124" s="1127"/>
      <c r="AK124" s="1127"/>
      <c r="AL124" s="1127"/>
      <c r="AM124" s="1127"/>
      <c r="AN124" s="1127"/>
      <c r="AO124" s="1127"/>
      <c r="AP124" s="1127"/>
      <c r="AQ124" s="1128"/>
      <c r="AR124" s="320"/>
      <c r="AS124" s="165"/>
      <c r="AT124" s="165"/>
      <c r="AU124" s="165"/>
      <c r="AV124" s="165"/>
      <c r="AW124" s="599" t="s">
        <v>513</v>
      </c>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c r="EP124" s="165"/>
      <c r="EQ124" s="165"/>
      <c r="ER124" s="165"/>
      <c r="ES124" s="165"/>
      <c r="ET124" s="165"/>
      <c r="EU124" s="165"/>
      <c r="EV124" s="165"/>
      <c r="EW124" s="165"/>
      <c r="EX124" s="165"/>
      <c r="EY124" s="165"/>
      <c r="EZ124" s="165"/>
      <c r="FA124" s="165"/>
      <c r="FB124" s="165"/>
      <c r="FC124" s="165"/>
      <c r="FD124" s="165"/>
      <c r="FE124" s="165"/>
      <c r="FF124" s="165"/>
      <c r="FG124" s="165"/>
      <c r="FH124" s="165"/>
      <c r="FI124" s="165"/>
      <c r="FJ124" s="165"/>
      <c r="FK124" s="165"/>
      <c r="FL124" s="165"/>
      <c r="FM124" s="165"/>
      <c r="FN124" s="165"/>
      <c r="FO124" s="165"/>
      <c r="FP124" s="165"/>
      <c r="FQ124" s="165"/>
      <c r="FR124" s="165"/>
      <c r="FS124" s="165"/>
      <c r="FT124" s="165"/>
      <c r="FU124" s="165"/>
      <c r="FV124" s="165"/>
      <c r="FW124" s="165"/>
      <c r="FX124" s="165"/>
    </row>
    <row r="125" spans="2:180" s="162" customFormat="1" ht="29.25" customHeight="1">
      <c r="B125" s="323"/>
      <c r="C125" s="588">
        <v>2</v>
      </c>
      <c r="D125" s="1126" t="s">
        <v>15</v>
      </c>
      <c r="E125" s="1127"/>
      <c r="F125" s="1127"/>
      <c r="G125" s="1127"/>
      <c r="H125" s="1127"/>
      <c r="I125" s="1127"/>
      <c r="J125" s="1127"/>
      <c r="K125" s="1127"/>
      <c r="L125" s="1127"/>
      <c r="M125" s="1127"/>
      <c r="N125" s="1127"/>
      <c r="O125" s="1127"/>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127"/>
      <c r="AL125" s="1127"/>
      <c r="AM125" s="1127"/>
      <c r="AN125" s="1127"/>
      <c r="AO125" s="1127"/>
      <c r="AP125" s="1127"/>
      <c r="AQ125" s="1128"/>
      <c r="AR125" s="320"/>
      <c r="AS125" s="165"/>
      <c r="AT125" s="165"/>
      <c r="AU125" s="165"/>
      <c r="AV125" s="165"/>
      <c r="AW125" s="599" t="s">
        <v>513</v>
      </c>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c r="EP125" s="165"/>
      <c r="EQ125" s="165"/>
      <c r="ER125" s="165"/>
      <c r="ES125" s="165"/>
      <c r="ET125" s="165"/>
      <c r="EU125" s="165"/>
      <c r="EV125" s="165"/>
      <c r="EW125" s="165"/>
      <c r="EX125" s="165"/>
      <c r="EY125" s="165"/>
      <c r="EZ125" s="165"/>
      <c r="FA125" s="165"/>
      <c r="FB125" s="165"/>
      <c r="FC125" s="165"/>
      <c r="FD125" s="165"/>
      <c r="FE125" s="165"/>
      <c r="FF125" s="165"/>
      <c r="FG125" s="165"/>
      <c r="FH125" s="165"/>
      <c r="FI125" s="165"/>
      <c r="FJ125" s="165"/>
      <c r="FK125" s="165"/>
      <c r="FL125" s="165"/>
      <c r="FM125" s="165"/>
      <c r="FN125" s="165"/>
      <c r="FO125" s="165"/>
      <c r="FP125" s="165"/>
      <c r="FQ125" s="165"/>
      <c r="FR125" s="165"/>
      <c r="FS125" s="165"/>
      <c r="FT125" s="165"/>
      <c r="FU125" s="165"/>
      <c r="FV125" s="165"/>
      <c r="FW125" s="165"/>
      <c r="FX125" s="165"/>
    </row>
    <row r="126" spans="2:180" s="162" customFormat="1" ht="29.25" customHeight="1">
      <c r="B126" s="323"/>
      <c r="C126" s="588">
        <v>3</v>
      </c>
      <c r="D126" s="606" t="s">
        <v>15</v>
      </c>
      <c r="E126" s="607"/>
      <c r="F126" s="607"/>
      <c r="G126" s="607"/>
      <c r="H126" s="607"/>
      <c r="I126" s="608" t="s">
        <v>15</v>
      </c>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5"/>
      <c r="AR126" s="320"/>
      <c r="AS126" s="165"/>
      <c r="AT126" s="165"/>
      <c r="AU126" s="165"/>
      <c r="AV126" s="165"/>
      <c r="AW126" s="599" t="s">
        <v>514</v>
      </c>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c r="EP126" s="165"/>
      <c r="EQ126" s="165"/>
      <c r="ER126" s="165"/>
      <c r="ES126" s="165"/>
      <c r="ET126" s="165"/>
      <c r="EU126" s="165"/>
      <c r="EV126" s="165"/>
      <c r="EW126" s="165"/>
      <c r="EX126" s="165"/>
      <c r="EY126" s="165"/>
      <c r="EZ126" s="165"/>
      <c r="FA126" s="165"/>
      <c r="FB126" s="165"/>
      <c r="FC126" s="165"/>
      <c r="FD126" s="165"/>
      <c r="FE126" s="165"/>
      <c r="FF126" s="165"/>
      <c r="FG126" s="165"/>
      <c r="FH126" s="165"/>
      <c r="FI126" s="165"/>
      <c r="FJ126" s="165"/>
      <c r="FK126" s="165"/>
      <c r="FL126" s="165"/>
      <c r="FM126" s="165"/>
      <c r="FN126" s="165"/>
      <c r="FO126" s="165"/>
      <c r="FP126" s="165"/>
      <c r="FQ126" s="165"/>
      <c r="FR126" s="165"/>
      <c r="FS126" s="165"/>
      <c r="FT126" s="165"/>
      <c r="FU126" s="165"/>
      <c r="FV126" s="165"/>
      <c r="FW126" s="165"/>
      <c r="FX126" s="165"/>
    </row>
    <row r="127" spans="2:180" s="162" customFormat="1" ht="18.75" customHeight="1">
      <c r="B127" s="323"/>
      <c r="C127" s="588">
        <v>4</v>
      </c>
      <c r="D127" s="1126" t="s">
        <v>15</v>
      </c>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127"/>
      <c r="AA127" s="1127"/>
      <c r="AB127" s="1127"/>
      <c r="AC127" s="1127"/>
      <c r="AD127" s="1127"/>
      <c r="AE127" s="1127"/>
      <c r="AF127" s="1127"/>
      <c r="AG127" s="1127"/>
      <c r="AH127" s="1127"/>
      <c r="AI127" s="1127"/>
      <c r="AJ127" s="1127"/>
      <c r="AK127" s="1127"/>
      <c r="AL127" s="1127"/>
      <c r="AM127" s="1127"/>
      <c r="AN127" s="1127"/>
      <c r="AO127" s="1127"/>
      <c r="AP127" s="1127"/>
      <c r="AQ127" s="1128"/>
      <c r="AR127" s="320"/>
      <c r="AS127" s="165"/>
      <c r="AT127" s="165"/>
      <c r="AU127" s="165"/>
      <c r="AV127" s="165"/>
      <c r="AW127" s="599" t="s">
        <v>515</v>
      </c>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c r="EM127" s="165"/>
      <c r="EN127" s="165"/>
      <c r="EO127" s="165"/>
      <c r="EP127" s="165"/>
      <c r="EQ127" s="165"/>
      <c r="ER127" s="165"/>
      <c r="ES127" s="165"/>
      <c r="ET127" s="165"/>
      <c r="EU127" s="165"/>
      <c r="EV127" s="165"/>
      <c r="EW127" s="165"/>
      <c r="EX127" s="165"/>
      <c r="EY127" s="165"/>
      <c r="EZ127" s="165"/>
      <c r="FA127" s="165"/>
      <c r="FB127" s="165"/>
      <c r="FC127" s="165"/>
      <c r="FD127" s="165"/>
      <c r="FE127" s="165"/>
      <c r="FF127" s="165"/>
      <c r="FG127" s="165"/>
      <c r="FH127" s="165"/>
      <c r="FI127" s="165"/>
      <c r="FJ127" s="165"/>
      <c r="FK127" s="165"/>
      <c r="FL127" s="165"/>
      <c r="FM127" s="165"/>
      <c r="FN127" s="165"/>
      <c r="FO127" s="165"/>
      <c r="FP127" s="165"/>
      <c r="FQ127" s="165"/>
      <c r="FR127" s="165"/>
      <c r="FS127" s="165"/>
      <c r="FT127" s="165"/>
      <c r="FU127" s="165"/>
      <c r="FV127" s="165"/>
      <c r="FW127" s="165"/>
      <c r="FX127" s="165"/>
    </row>
    <row r="128" spans="2:180" s="162" customFormat="1" ht="29.25" customHeight="1">
      <c r="B128" s="323"/>
      <c r="C128" s="588">
        <v>5</v>
      </c>
      <c r="D128" s="1126"/>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127"/>
      <c r="AA128" s="1127"/>
      <c r="AB128" s="1127"/>
      <c r="AC128" s="1127"/>
      <c r="AD128" s="1127"/>
      <c r="AE128" s="1127"/>
      <c r="AF128" s="1127"/>
      <c r="AG128" s="1127"/>
      <c r="AH128" s="1127"/>
      <c r="AI128" s="1127"/>
      <c r="AJ128" s="1127"/>
      <c r="AK128" s="1127"/>
      <c r="AL128" s="1127"/>
      <c r="AM128" s="1127"/>
      <c r="AN128" s="1127"/>
      <c r="AO128" s="1127"/>
      <c r="AP128" s="1127"/>
      <c r="AQ128" s="1128"/>
      <c r="AR128" s="320"/>
      <c r="AS128" s="165"/>
      <c r="AT128" s="165"/>
      <c r="AU128" s="165"/>
      <c r="AV128" s="165"/>
      <c r="AW128" s="599" t="s">
        <v>516</v>
      </c>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c r="EW128" s="165"/>
      <c r="EX128" s="165"/>
      <c r="EY128" s="165"/>
      <c r="EZ128" s="165"/>
      <c r="FA128" s="165"/>
      <c r="FB128" s="165"/>
      <c r="FC128" s="165"/>
      <c r="FD128" s="165"/>
      <c r="FE128" s="165"/>
      <c r="FF128" s="165"/>
      <c r="FG128" s="165"/>
      <c r="FH128" s="165"/>
      <c r="FI128" s="165"/>
      <c r="FJ128" s="165"/>
      <c r="FK128" s="165"/>
      <c r="FL128" s="165"/>
      <c r="FM128" s="165"/>
      <c r="FN128" s="165"/>
      <c r="FO128" s="165"/>
      <c r="FP128" s="165"/>
      <c r="FQ128" s="165"/>
      <c r="FR128" s="165"/>
      <c r="FS128" s="165"/>
      <c r="FT128" s="165"/>
      <c r="FU128" s="165"/>
      <c r="FV128" s="165"/>
      <c r="FW128" s="165"/>
      <c r="FX128" s="165"/>
    </row>
    <row r="129" spans="2:180" s="162" customFormat="1" ht="18.75" customHeight="1" thickBot="1">
      <c r="B129" s="317"/>
      <c r="C129" s="318" t="s">
        <v>248</v>
      </c>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319"/>
      <c r="AK129" s="319"/>
      <c r="AL129" s="319"/>
      <c r="AM129" s="319"/>
      <c r="AN129" s="319"/>
      <c r="AO129" s="319"/>
      <c r="AP129" s="319"/>
      <c r="AQ129" s="319"/>
      <c r="AR129" s="320"/>
      <c r="AS129" s="165"/>
      <c r="AT129" s="165"/>
      <c r="AU129" s="165"/>
      <c r="AV129" s="165"/>
      <c r="AW129" s="599" t="s">
        <v>517</v>
      </c>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row>
    <row r="130" spans="2:180" s="162" customFormat="1" ht="23.25" customHeight="1" thickBot="1">
      <c r="B130" s="192"/>
      <c r="C130" s="176"/>
      <c r="D130" s="238"/>
      <c r="E130" s="238"/>
      <c r="F130" s="193"/>
      <c r="G130" s="193"/>
      <c r="H130" s="193"/>
      <c r="I130" s="193"/>
      <c r="J130" s="1428" t="s">
        <v>87</v>
      </c>
      <c r="K130" s="1429"/>
      <c r="L130" s="1429"/>
      <c r="M130" s="1429"/>
      <c r="N130" s="1429"/>
      <c r="O130" s="1429"/>
      <c r="P130" s="1429"/>
      <c r="Q130" s="1429"/>
      <c r="R130" s="1429"/>
      <c r="S130" s="1430"/>
      <c r="T130" s="1425" t="s">
        <v>88</v>
      </c>
      <c r="U130" s="1426"/>
      <c r="V130" s="1426"/>
      <c r="W130" s="1426"/>
      <c r="X130" s="1426"/>
      <c r="Y130" s="1426"/>
      <c r="Z130" s="1426"/>
      <c r="AA130" s="1426"/>
      <c r="AB130" s="1426"/>
      <c r="AC130" s="1426"/>
      <c r="AD130" s="1426"/>
      <c r="AE130" s="1426"/>
      <c r="AF130" s="1426"/>
      <c r="AG130" s="1426"/>
      <c r="AH130" s="1426"/>
      <c r="AI130" s="1426"/>
      <c r="AJ130" s="1426"/>
      <c r="AK130" s="1426"/>
      <c r="AL130" s="1426"/>
      <c r="AM130" s="1426"/>
      <c r="AN130" s="1426"/>
      <c r="AO130" s="1426"/>
      <c r="AP130" s="1426"/>
      <c r="AQ130" s="1427"/>
      <c r="AR130" s="214"/>
      <c r="AS130" s="165"/>
      <c r="AT130" s="165"/>
      <c r="AU130" s="165"/>
      <c r="AV130" s="165"/>
      <c r="AW130" s="599" t="s">
        <v>518</v>
      </c>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c r="FM130" s="165"/>
      <c r="FN130" s="165"/>
      <c r="FO130" s="165"/>
      <c r="FP130" s="165"/>
      <c r="FQ130" s="165"/>
      <c r="FR130" s="165"/>
      <c r="FS130" s="165"/>
      <c r="FT130" s="165"/>
      <c r="FU130" s="165"/>
      <c r="FV130" s="165"/>
      <c r="FW130" s="165"/>
      <c r="FX130" s="165"/>
    </row>
    <row r="131" spans="2:180" s="162" customFormat="1" ht="57.75" customHeight="1">
      <c r="B131" s="192"/>
      <c r="C131" s="687" t="s">
        <v>116</v>
      </c>
      <c r="D131" s="725" t="s">
        <v>89</v>
      </c>
      <c r="E131" s="726"/>
      <c r="F131" s="726"/>
      <c r="G131" s="726"/>
      <c r="H131" s="727"/>
      <c r="I131" s="328">
        <v>1</v>
      </c>
      <c r="J131" s="686" t="s">
        <v>15</v>
      </c>
      <c r="K131" s="734"/>
      <c r="L131" s="734"/>
      <c r="M131" s="734"/>
      <c r="N131" s="734"/>
      <c r="O131" s="734"/>
      <c r="P131" s="734"/>
      <c r="Q131" s="734"/>
      <c r="R131" s="734"/>
      <c r="S131" s="734"/>
      <c r="T131" s="681" t="s">
        <v>15</v>
      </c>
      <c r="U131" s="682"/>
      <c r="V131" s="682"/>
      <c r="W131" s="682"/>
      <c r="X131" s="682"/>
      <c r="Y131" s="682"/>
      <c r="Z131" s="682"/>
      <c r="AA131" s="682"/>
      <c r="AB131" s="682"/>
      <c r="AC131" s="682"/>
      <c r="AD131" s="682"/>
      <c r="AE131" s="682"/>
      <c r="AF131" s="682"/>
      <c r="AG131" s="682"/>
      <c r="AH131" s="682"/>
      <c r="AI131" s="682"/>
      <c r="AJ131" s="682"/>
      <c r="AK131" s="682"/>
      <c r="AL131" s="682"/>
      <c r="AM131" s="682"/>
      <c r="AN131" s="682"/>
      <c r="AO131" s="682"/>
      <c r="AP131" s="682"/>
      <c r="AQ131" s="683"/>
      <c r="AR131" s="214"/>
      <c r="AS131" s="165"/>
      <c r="AT131" s="165"/>
      <c r="AU131" s="165"/>
      <c r="AV131" s="165"/>
      <c r="AW131" s="599" t="s">
        <v>519</v>
      </c>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c r="EW131" s="165"/>
      <c r="EX131" s="165"/>
      <c r="EY131" s="165"/>
      <c r="EZ131" s="165"/>
      <c r="FA131" s="165"/>
      <c r="FB131" s="165"/>
      <c r="FC131" s="165"/>
      <c r="FD131" s="165"/>
      <c r="FE131" s="165"/>
      <c r="FF131" s="165"/>
      <c r="FG131" s="165"/>
      <c r="FH131" s="165"/>
      <c r="FI131" s="165"/>
      <c r="FJ131" s="165"/>
      <c r="FK131" s="165"/>
      <c r="FL131" s="165"/>
      <c r="FM131" s="165"/>
      <c r="FN131" s="165"/>
      <c r="FO131" s="165"/>
      <c r="FP131" s="165"/>
      <c r="FQ131" s="165"/>
      <c r="FR131" s="165"/>
      <c r="FS131" s="165"/>
      <c r="FT131" s="165"/>
      <c r="FU131" s="165"/>
      <c r="FV131" s="165"/>
      <c r="FW131" s="165"/>
      <c r="FX131" s="165"/>
    </row>
    <row r="132" spans="2:180" s="162" customFormat="1" ht="57.75" customHeight="1">
      <c r="B132" s="192"/>
      <c r="C132" s="688"/>
      <c r="D132" s="728"/>
      <c r="E132" s="729"/>
      <c r="F132" s="729"/>
      <c r="G132" s="729"/>
      <c r="H132" s="730"/>
      <c r="I132" s="330">
        <v>2</v>
      </c>
      <c r="J132" s="684" t="s">
        <v>15</v>
      </c>
      <c r="K132" s="685"/>
      <c r="L132" s="685"/>
      <c r="M132" s="685"/>
      <c r="N132" s="685"/>
      <c r="O132" s="685"/>
      <c r="P132" s="685"/>
      <c r="Q132" s="685"/>
      <c r="R132" s="685"/>
      <c r="S132" s="686"/>
      <c r="T132" s="681" t="s">
        <v>15</v>
      </c>
      <c r="U132" s="682"/>
      <c r="V132" s="682"/>
      <c r="W132" s="682"/>
      <c r="X132" s="682"/>
      <c r="Y132" s="682"/>
      <c r="Z132" s="682"/>
      <c r="AA132" s="682"/>
      <c r="AB132" s="682"/>
      <c r="AC132" s="682"/>
      <c r="AD132" s="682"/>
      <c r="AE132" s="682"/>
      <c r="AF132" s="682"/>
      <c r="AG132" s="682"/>
      <c r="AH132" s="682"/>
      <c r="AI132" s="682"/>
      <c r="AJ132" s="682"/>
      <c r="AK132" s="682"/>
      <c r="AL132" s="682"/>
      <c r="AM132" s="682"/>
      <c r="AN132" s="682"/>
      <c r="AO132" s="682"/>
      <c r="AP132" s="682"/>
      <c r="AQ132" s="683"/>
      <c r="AR132" s="214"/>
      <c r="AS132" s="165"/>
      <c r="AT132" s="165"/>
      <c r="AU132" s="165"/>
      <c r="AV132" s="165"/>
      <c r="AW132" s="599" t="s">
        <v>520</v>
      </c>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c r="EW132" s="165"/>
      <c r="EX132" s="165"/>
      <c r="EY132" s="165"/>
      <c r="EZ132" s="165"/>
      <c r="FA132" s="165"/>
      <c r="FB132" s="165"/>
      <c r="FC132" s="165"/>
      <c r="FD132" s="165"/>
      <c r="FE132" s="165"/>
      <c r="FF132" s="165"/>
      <c r="FG132" s="165"/>
      <c r="FH132" s="165"/>
      <c r="FI132" s="165"/>
      <c r="FJ132" s="165"/>
      <c r="FK132" s="165"/>
      <c r="FL132" s="165"/>
      <c r="FM132" s="165"/>
      <c r="FN132" s="165"/>
      <c r="FO132" s="165"/>
      <c r="FP132" s="165"/>
      <c r="FQ132" s="165"/>
      <c r="FR132" s="165"/>
      <c r="FS132" s="165"/>
      <c r="FT132" s="165"/>
      <c r="FU132" s="165"/>
      <c r="FV132" s="165"/>
      <c r="FW132" s="165"/>
      <c r="FX132" s="165"/>
    </row>
    <row r="133" spans="2:180" s="162" customFormat="1" ht="57.75" customHeight="1">
      <c r="B133" s="192"/>
      <c r="C133" s="688"/>
      <c r="D133" s="728"/>
      <c r="E133" s="729"/>
      <c r="F133" s="729"/>
      <c r="G133" s="729"/>
      <c r="H133" s="730"/>
      <c r="I133" s="331">
        <v>3</v>
      </c>
      <c r="J133" s="1408"/>
      <c r="K133" s="1409"/>
      <c r="L133" s="1409"/>
      <c r="M133" s="1409"/>
      <c r="N133" s="1409"/>
      <c r="O133" s="1409"/>
      <c r="P133" s="1409"/>
      <c r="Q133" s="1409"/>
      <c r="R133" s="1409"/>
      <c r="S133" s="1410"/>
      <c r="T133" s="681"/>
      <c r="U133" s="682"/>
      <c r="V133" s="682"/>
      <c r="W133" s="682"/>
      <c r="X133" s="682"/>
      <c r="Y133" s="682"/>
      <c r="Z133" s="682"/>
      <c r="AA133" s="682"/>
      <c r="AB133" s="682"/>
      <c r="AC133" s="682"/>
      <c r="AD133" s="682"/>
      <c r="AE133" s="682"/>
      <c r="AF133" s="682"/>
      <c r="AG133" s="682"/>
      <c r="AH133" s="682"/>
      <c r="AI133" s="682"/>
      <c r="AJ133" s="682"/>
      <c r="AK133" s="682"/>
      <c r="AL133" s="682"/>
      <c r="AM133" s="682"/>
      <c r="AN133" s="682"/>
      <c r="AO133" s="682"/>
      <c r="AP133" s="682"/>
      <c r="AQ133" s="683"/>
      <c r="AR133" s="214"/>
      <c r="AS133" s="165"/>
      <c r="AT133" s="165"/>
      <c r="AU133" s="165"/>
      <c r="AV133" s="165"/>
      <c r="AW133" s="599"/>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c r="EW133" s="165"/>
      <c r="EX133" s="165"/>
      <c r="EY133" s="165"/>
      <c r="EZ133" s="165"/>
      <c r="FA133" s="165"/>
      <c r="FB133" s="165"/>
      <c r="FC133" s="165"/>
      <c r="FD133" s="165"/>
      <c r="FE133" s="165"/>
      <c r="FF133" s="165"/>
      <c r="FG133" s="165"/>
      <c r="FH133" s="165"/>
      <c r="FI133" s="165"/>
      <c r="FJ133" s="165"/>
      <c r="FK133" s="165"/>
      <c r="FL133" s="165"/>
      <c r="FM133" s="165"/>
      <c r="FN133" s="165"/>
      <c r="FO133" s="165"/>
      <c r="FP133" s="165"/>
      <c r="FQ133" s="165"/>
      <c r="FR133" s="165"/>
      <c r="FS133" s="165"/>
      <c r="FT133" s="165"/>
      <c r="FU133" s="165"/>
      <c r="FV133" s="165"/>
      <c r="FW133" s="165"/>
      <c r="FX133" s="165"/>
    </row>
    <row r="134" spans="2:180" s="162" customFormat="1" ht="57.75" customHeight="1">
      <c r="B134" s="192"/>
      <c r="C134" s="688"/>
      <c r="D134" s="728"/>
      <c r="E134" s="729"/>
      <c r="F134" s="729"/>
      <c r="G134" s="729"/>
      <c r="H134" s="730"/>
      <c r="I134" s="331">
        <v>4</v>
      </c>
      <c r="J134" s="1408"/>
      <c r="K134" s="1409"/>
      <c r="L134" s="1409"/>
      <c r="M134" s="1409"/>
      <c r="N134" s="1409"/>
      <c r="O134" s="1409"/>
      <c r="P134" s="1409"/>
      <c r="Q134" s="1409"/>
      <c r="R134" s="1409"/>
      <c r="S134" s="1410"/>
      <c r="T134" s="681"/>
      <c r="U134" s="682"/>
      <c r="V134" s="682"/>
      <c r="W134" s="682"/>
      <c r="X134" s="682"/>
      <c r="Y134" s="682"/>
      <c r="Z134" s="682"/>
      <c r="AA134" s="682"/>
      <c r="AB134" s="682"/>
      <c r="AC134" s="682"/>
      <c r="AD134" s="682"/>
      <c r="AE134" s="682"/>
      <c r="AF134" s="682"/>
      <c r="AG134" s="682"/>
      <c r="AH134" s="682"/>
      <c r="AI134" s="682"/>
      <c r="AJ134" s="682"/>
      <c r="AK134" s="682"/>
      <c r="AL134" s="682"/>
      <c r="AM134" s="682"/>
      <c r="AN134" s="682"/>
      <c r="AO134" s="682"/>
      <c r="AP134" s="682"/>
      <c r="AQ134" s="683"/>
      <c r="AR134" s="214"/>
      <c r="AS134" s="165"/>
      <c r="AT134" s="165"/>
      <c r="AU134" s="165"/>
      <c r="AV134" s="165"/>
      <c r="AW134" s="599"/>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c r="EW134" s="165"/>
      <c r="EX134" s="165"/>
      <c r="EY134" s="165"/>
      <c r="EZ134" s="165"/>
      <c r="FA134" s="165"/>
      <c r="FB134" s="165"/>
      <c r="FC134" s="165"/>
      <c r="FD134" s="165"/>
      <c r="FE134" s="165"/>
      <c r="FF134" s="165"/>
      <c r="FG134" s="165"/>
      <c r="FH134" s="165"/>
      <c r="FI134" s="165"/>
      <c r="FJ134" s="165"/>
      <c r="FK134" s="165"/>
      <c r="FL134" s="165"/>
      <c r="FM134" s="165"/>
      <c r="FN134" s="165"/>
      <c r="FO134" s="165"/>
      <c r="FP134" s="165"/>
      <c r="FQ134" s="165"/>
      <c r="FR134" s="165"/>
      <c r="FS134" s="165"/>
      <c r="FT134" s="165"/>
      <c r="FU134" s="165"/>
      <c r="FV134" s="165"/>
      <c r="FW134" s="165"/>
      <c r="FX134" s="165"/>
    </row>
    <row r="135" spans="2:180" s="162" customFormat="1" ht="13.8">
      <c r="B135" s="192"/>
      <c r="C135" s="688"/>
      <c r="D135" s="728"/>
      <c r="E135" s="729"/>
      <c r="F135" s="729"/>
      <c r="G135" s="729"/>
      <c r="H135" s="730"/>
      <c r="I135" s="331">
        <v>5</v>
      </c>
      <c r="J135" s="684"/>
      <c r="K135" s="685"/>
      <c r="L135" s="685"/>
      <c r="M135" s="685"/>
      <c r="N135" s="685"/>
      <c r="O135" s="685"/>
      <c r="P135" s="685"/>
      <c r="Q135" s="685"/>
      <c r="R135" s="685"/>
      <c r="S135" s="686"/>
      <c r="T135" s="681"/>
      <c r="U135" s="682"/>
      <c r="V135" s="682"/>
      <c r="W135" s="682"/>
      <c r="X135" s="682"/>
      <c r="Y135" s="682"/>
      <c r="Z135" s="682"/>
      <c r="AA135" s="682"/>
      <c r="AB135" s="682"/>
      <c r="AC135" s="682"/>
      <c r="AD135" s="682"/>
      <c r="AE135" s="682"/>
      <c r="AF135" s="682"/>
      <c r="AG135" s="682"/>
      <c r="AH135" s="682"/>
      <c r="AI135" s="682"/>
      <c r="AJ135" s="682"/>
      <c r="AK135" s="682"/>
      <c r="AL135" s="682"/>
      <c r="AM135" s="682"/>
      <c r="AN135" s="682"/>
      <c r="AO135" s="682"/>
      <c r="AP135" s="682"/>
      <c r="AQ135" s="683"/>
      <c r="AR135" s="46"/>
      <c r="AS135" s="165"/>
      <c r="AT135" s="165"/>
      <c r="AU135" s="165"/>
      <c r="AV135" s="165"/>
      <c r="AW135" s="599" t="s">
        <v>521</v>
      </c>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c r="EW135" s="165"/>
      <c r="EX135" s="165"/>
      <c r="EY135" s="165"/>
      <c r="EZ135" s="165"/>
      <c r="FA135" s="165"/>
      <c r="FB135" s="165"/>
      <c r="FC135" s="165"/>
      <c r="FD135" s="165"/>
      <c r="FE135" s="165"/>
      <c r="FF135" s="165"/>
      <c r="FG135" s="165"/>
      <c r="FH135" s="165"/>
      <c r="FI135" s="165"/>
      <c r="FJ135" s="165"/>
      <c r="FK135" s="165"/>
      <c r="FL135" s="165"/>
      <c r="FM135" s="165"/>
      <c r="FN135" s="165"/>
      <c r="FO135" s="165"/>
      <c r="FP135" s="165"/>
      <c r="FQ135" s="165"/>
      <c r="FR135" s="165"/>
      <c r="FS135" s="165"/>
      <c r="FT135" s="165"/>
      <c r="FU135" s="165"/>
      <c r="FV135" s="165"/>
      <c r="FW135" s="165"/>
      <c r="FX135" s="165"/>
    </row>
    <row r="136" spans="2:180" s="162" customFormat="1" ht="14.4" thickBot="1">
      <c r="B136" s="332"/>
      <c r="C136" s="688"/>
      <c r="D136" s="728"/>
      <c r="E136" s="729"/>
      <c r="F136" s="729"/>
      <c r="G136" s="729"/>
      <c r="H136" s="730"/>
      <c r="I136" s="330">
        <v>6</v>
      </c>
      <c r="J136" s="684"/>
      <c r="K136" s="685"/>
      <c r="L136" s="685"/>
      <c r="M136" s="685"/>
      <c r="N136" s="685"/>
      <c r="O136" s="685"/>
      <c r="P136" s="685"/>
      <c r="Q136" s="685"/>
      <c r="R136" s="685"/>
      <c r="S136" s="686"/>
      <c r="T136" s="681"/>
      <c r="U136" s="682"/>
      <c r="V136" s="682"/>
      <c r="W136" s="682"/>
      <c r="X136" s="682"/>
      <c r="Y136" s="682"/>
      <c r="Z136" s="682"/>
      <c r="AA136" s="682"/>
      <c r="AB136" s="682"/>
      <c r="AC136" s="682"/>
      <c r="AD136" s="682"/>
      <c r="AE136" s="682"/>
      <c r="AF136" s="682"/>
      <c r="AG136" s="682"/>
      <c r="AH136" s="682"/>
      <c r="AI136" s="682"/>
      <c r="AJ136" s="682"/>
      <c r="AK136" s="682"/>
      <c r="AL136" s="682"/>
      <c r="AM136" s="682"/>
      <c r="AN136" s="682"/>
      <c r="AO136" s="682"/>
      <c r="AP136" s="682"/>
      <c r="AQ136" s="683"/>
      <c r="AR136" s="46"/>
      <c r="AS136" s="165"/>
      <c r="AT136" s="165"/>
      <c r="AU136" s="165"/>
      <c r="AV136" s="165"/>
      <c r="AW136" s="599" t="s">
        <v>522</v>
      </c>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c r="EP136" s="165"/>
      <c r="EQ136" s="165"/>
      <c r="ER136" s="165"/>
      <c r="ES136" s="165"/>
      <c r="ET136" s="165"/>
      <c r="EU136" s="165"/>
      <c r="EV136" s="165"/>
      <c r="EW136" s="165"/>
      <c r="EX136" s="165"/>
      <c r="EY136" s="165"/>
      <c r="EZ136" s="165"/>
      <c r="FA136" s="165"/>
      <c r="FB136" s="165"/>
      <c r="FC136" s="165"/>
      <c r="FD136" s="165"/>
      <c r="FE136" s="165"/>
      <c r="FF136" s="165"/>
      <c r="FG136" s="165"/>
      <c r="FH136" s="165"/>
      <c r="FI136" s="165"/>
      <c r="FJ136" s="165"/>
      <c r="FK136" s="165"/>
      <c r="FL136" s="165"/>
      <c r="FM136" s="165"/>
      <c r="FN136" s="165"/>
      <c r="FO136" s="165"/>
      <c r="FP136" s="165"/>
      <c r="FQ136" s="165"/>
      <c r="FR136" s="165"/>
      <c r="FS136" s="165"/>
      <c r="FT136" s="165"/>
      <c r="FU136" s="165"/>
      <c r="FV136" s="165"/>
      <c r="FW136" s="165"/>
      <c r="FX136" s="165"/>
    </row>
    <row r="137" spans="2:180" s="162" customFormat="1" ht="13.8" hidden="1">
      <c r="B137" s="192"/>
      <c r="C137" s="688"/>
      <c r="D137" s="728"/>
      <c r="E137" s="729"/>
      <c r="F137" s="729"/>
      <c r="G137" s="729"/>
      <c r="H137" s="730"/>
      <c r="I137" s="330">
        <v>5</v>
      </c>
      <c r="J137" s="686"/>
      <c r="K137" s="734"/>
      <c r="L137" s="734"/>
      <c r="M137" s="734"/>
      <c r="N137" s="734"/>
      <c r="O137" s="734"/>
      <c r="P137" s="734"/>
      <c r="Q137" s="734"/>
      <c r="R137" s="734"/>
      <c r="S137" s="734"/>
      <c r="T137" s="681" t="s">
        <v>397</v>
      </c>
      <c r="U137" s="682"/>
      <c r="V137" s="682"/>
      <c r="W137" s="682"/>
      <c r="X137" s="682"/>
      <c r="Y137" s="682"/>
      <c r="Z137" s="682"/>
      <c r="AA137" s="682"/>
      <c r="AB137" s="682"/>
      <c r="AC137" s="682"/>
      <c r="AD137" s="682"/>
      <c r="AE137" s="682"/>
      <c r="AF137" s="682"/>
      <c r="AG137" s="682"/>
      <c r="AH137" s="682"/>
      <c r="AI137" s="682"/>
      <c r="AJ137" s="682"/>
      <c r="AK137" s="682"/>
      <c r="AL137" s="682"/>
      <c r="AM137" s="682"/>
      <c r="AN137" s="682"/>
      <c r="AO137" s="682"/>
      <c r="AP137" s="682"/>
      <c r="AQ137" s="683"/>
      <c r="AR137" s="46"/>
      <c r="AS137" s="165"/>
      <c r="AT137" s="165"/>
      <c r="AU137" s="165"/>
      <c r="AV137" s="165"/>
      <c r="AW137" s="599" t="s">
        <v>523</v>
      </c>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c r="FM137" s="165"/>
      <c r="FN137" s="165"/>
      <c r="FO137" s="165"/>
      <c r="FP137" s="165"/>
      <c r="FQ137" s="165"/>
      <c r="FR137" s="165"/>
      <c r="FS137" s="165"/>
      <c r="FT137" s="165"/>
      <c r="FU137" s="165"/>
      <c r="FV137" s="165"/>
      <c r="FW137" s="165"/>
      <c r="FX137" s="165"/>
    </row>
    <row r="138" spans="2:180" s="162" customFormat="1" ht="13.8" hidden="1">
      <c r="B138" s="192"/>
      <c r="C138" s="688"/>
      <c r="D138" s="728"/>
      <c r="E138" s="729"/>
      <c r="F138" s="729"/>
      <c r="G138" s="729"/>
      <c r="H138" s="730"/>
      <c r="I138" s="330">
        <v>6</v>
      </c>
      <c r="J138" s="685"/>
      <c r="K138" s="685"/>
      <c r="L138" s="685"/>
      <c r="M138" s="685"/>
      <c r="N138" s="685"/>
      <c r="O138" s="685"/>
      <c r="P138" s="685"/>
      <c r="Q138" s="685"/>
      <c r="R138" s="685"/>
      <c r="S138" s="686"/>
      <c r="T138" s="681" t="s">
        <v>397</v>
      </c>
      <c r="U138" s="682"/>
      <c r="V138" s="682"/>
      <c r="W138" s="682"/>
      <c r="X138" s="682"/>
      <c r="Y138" s="682"/>
      <c r="Z138" s="682"/>
      <c r="AA138" s="682"/>
      <c r="AB138" s="682"/>
      <c r="AC138" s="682"/>
      <c r="AD138" s="682"/>
      <c r="AE138" s="682"/>
      <c r="AF138" s="682"/>
      <c r="AG138" s="682"/>
      <c r="AH138" s="682"/>
      <c r="AI138" s="682"/>
      <c r="AJ138" s="682"/>
      <c r="AK138" s="682"/>
      <c r="AL138" s="682"/>
      <c r="AM138" s="682"/>
      <c r="AN138" s="682"/>
      <c r="AO138" s="682"/>
      <c r="AP138" s="682"/>
      <c r="AQ138" s="683"/>
      <c r="AR138" s="46"/>
      <c r="AS138" s="165"/>
      <c r="AT138" s="165"/>
      <c r="AU138" s="165"/>
      <c r="AV138" s="165"/>
      <c r="AW138" s="599" t="s">
        <v>524</v>
      </c>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c r="EW138" s="165"/>
      <c r="EX138" s="165"/>
      <c r="EY138" s="165"/>
      <c r="EZ138" s="165"/>
      <c r="FA138" s="165"/>
      <c r="FB138" s="165"/>
      <c r="FC138" s="165"/>
      <c r="FD138" s="165"/>
      <c r="FE138" s="165"/>
      <c r="FF138" s="165"/>
      <c r="FG138" s="165"/>
      <c r="FH138" s="165"/>
      <c r="FI138" s="165"/>
      <c r="FJ138" s="165"/>
      <c r="FK138" s="165"/>
      <c r="FL138" s="165"/>
      <c r="FM138" s="165"/>
      <c r="FN138" s="165"/>
      <c r="FO138" s="165"/>
      <c r="FP138" s="165"/>
      <c r="FQ138" s="165"/>
      <c r="FR138" s="165"/>
      <c r="FS138" s="165"/>
      <c r="FT138" s="165"/>
      <c r="FU138" s="165"/>
      <c r="FV138" s="165"/>
      <c r="FW138" s="165"/>
      <c r="FX138" s="165"/>
    </row>
    <row r="139" spans="2:180" s="162" customFormat="1" ht="13.8" hidden="1">
      <c r="B139" s="192"/>
      <c r="C139" s="688"/>
      <c r="D139" s="728"/>
      <c r="E139" s="729"/>
      <c r="F139" s="729"/>
      <c r="G139" s="729"/>
      <c r="H139" s="730"/>
      <c r="I139" s="330">
        <v>7</v>
      </c>
      <c r="J139" s="686"/>
      <c r="K139" s="734"/>
      <c r="L139" s="734"/>
      <c r="M139" s="734"/>
      <c r="N139" s="734"/>
      <c r="O139" s="734"/>
      <c r="P139" s="734"/>
      <c r="Q139" s="734"/>
      <c r="R139" s="734"/>
      <c r="S139" s="734"/>
      <c r="T139" s="723" t="s">
        <v>397</v>
      </c>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46"/>
      <c r="AS139" s="165"/>
      <c r="AT139" s="165"/>
      <c r="AU139" s="165"/>
      <c r="AV139" s="165"/>
      <c r="AW139" s="599" t="s">
        <v>525</v>
      </c>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c r="EP139" s="165"/>
      <c r="EQ139" s="165"/>
      <c r="ER139" s="165"/>
      <c r="ES139" s="165"/>
      <c r="ET139" s="165"/>
      <c r="EU139" s="165"/>
      <c r="EV139" s="165"/>
      <c r="EW139" s="165"/>
      <c r="EX139" s="165"/>
      <c r="EY139" s="165"/>
      <c r="EZ139" s="165"/>
      <c r="FA139" s="165"/>
      <c r="FB139" s="165"/>
      <c r="FC139" s="165"/>
      <c r="FD139" s="165"/>
      <c r="FE139" s="165"/>
      <c r="FF139" s="165"/>
      <c r="FG139" s="165"/>
      <c r="FH139" s="165"/>
      <c r="FI139" s="165"/>
      <c r="FJ139" s="165"/>
      <c r="FK139" s="165"/>
      <c r="FL139" s="165"/>
      <c r="FM139" s="165"/>
      <c r="FN139" s="165"/>
      <c r="FO139" s="165"/>
      <c r="FP139" s="165"/>
      <c r="FQ139" s="165"/>
      <c r="FR139" s="165"/>
      <c r="FS139" s="165"/>
      <c r="FT139" s="165"/>
      <c r="FU139" s="165"/>
      <c r="FV139" s="165"/>
      <c r="FW139" s="165"/>
      <c r="FX139" s="165"/>
    </row>
    <row r="140" spans="2:180" s="162" customFormat="1" ht="13.8" hidden="1">
      <c r="B140" s="192"/>
      <c r="C140" s="688"/>
      <c r="D140" s="728"/>
      <c r="E140" s="729"/>
      <c r="F140" s="729"/>
      <c r="G140" s="729"/>
      <c r="H140" s="730"/>
      <c r="I140" s="330">
        <v>8</v>
      </c>
      <c r="J140" s="686"/>
      <c r="K140" s="734"/>
      <c r="L140" s="734"/>
      <c r="M140" s="734"/>
      <c r="N140" s="734"/>
      <c r="O140" s="734"/>
      <c r="P140" s="734"/>
      <c r="Q140" s="734"/>
      <c r="R140" s="734"/>
      <c r="S140" s="734"/>
      <c r="T140" s="723" t="s">
        <v>397</v>
      </c>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46"/>
      <c r="AS140" s="165"/>
      <c r="AT140" s="165"/>
      <c r="AU140" s="165"/>
      <c r="AV140" s="165"/>
      <c r="AW140" s="599" t="s">
        <v>526</v>
      </c>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c r="EH140" s="165"/>
      <c r="EI140" s="165"/>
      <c r="EJ140" s="165"/>
      <c r="EK140" s="165"/>
      <c r="EL140" s="165"/>
      <c r="EM140" s="165"/>
      <c r="EN140" s="165"/>
      <c r="EO140" s="165"/>
      <c r="EP140" s="165"/>
      <c r="EQ140" s="165"/>
      <c r="ER140" s="165"/>
      <c r="ES140" s="165"/>
      <c r="ET140" s="165"/>
      <c r="EU140" s="165"/>
      <c r="EV140" s="165"/>
      <c r="EW140" s="165"/>
      <c r="EX140" s="165"/>
      <c r="EY140" s="165"/>
      <c r="EZ140" s="165"/>
      <c r="FA140" s="165"/>
      <c r="FB140" s="165"/>
      <c r="FC140" s="165"/>
      <c r="FD140" s="165"/>
      <c r="FE140" s="165"/>
      <c r="FF140" s="165"/>
      <c r="FG140" s="165"/>
      <c r="FH140" s="165"/>
      <c r="FI140" s="165"/>
      <c r="FJ140" s="165"/>
      <c r="FK140" s="165"/>
      <c r="FL140" s="165"/>
      <c r="FM140" s="165"/>
      <c r="FN140" s="165"/>
      <c r="FO140" s="165"/>
      <c r="FP140" s="165"/>
      <c r="FQ140" s="165"/>
      <c r="FR140" s="165"/>
      <c r="FS140" s="165"/>
      <c r="FT140" s="165"/>
      <c r="FU140" s="165"/>
      <c r="FV140" s="165"/>
      <c r="FW140" s="165"/>
      <c r="FX140" s="165"/>
    </row>
    <row r="141" spans="2:180" s="162" customFormat="1" ht="13.8" hidden="1">
      <c r="B141" s="192"/>
      <c r="C141" s="688"/>
      <c r="D141" s="728"/>
      <c r="E141" s="729"/>
      <c r="F141" s="729"/>
      <c r="G141" s="729"/>
      <c r="H141" s="730"/>
      <c r="I141" s="330">
        <v>9</v>
      </c>
      <c r="J141" s="686"/>
      <c r="K141" s="734"/>
      <c r="L141" s="734"/>
      <c r="M141" s="734"/>
      <c r="N141" s="734"/>
      <c r="O141" s="734"/>
      <c r="P141" s="734"/>
      <c r="Q141" s="734"/>
      <c r="R141" s="734"/>
      <c r="S141" s="734"/>
      <c r="T141" s="723" t="s">
        <v>397</v>
      </c>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46"/>
      <c r="AS141" s="165"/>
      <c r="AT141" s="165"/>
      <c r="AU141" s="165"/>
      <c r="AV141" s="165"/>
      <c r="AW141" s="599" t="s">
        <v>527</v>
      </c>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65"/>
      <c r="EH141" s="165"/>
      <c r="EI141" s="165"/>
      <c r="EJ141" s="165"/>
      <c r="EK141" s="165"/>
      <c r="EL141" s="165"/>
      <c r="EM141" s="165"/>
      <c r="EN141" s="165"/>
      <c r="EO141" s="165"/>
      <c r="EP141" s="165"/>
      <c r="EQ141" s="165"/>
      <c r="ER141" s="165"/>
      <c r="ES141" s="165"/>
      <c r="ET141" s="165"/>
      <c r="EU141" s="165"/>
      <c r="EV141" s="165"/>
      <c r="EW141" s="165"/>
      <c r="EX141" s="165"/>
      <c r="EY141" s="165"/>
      <c r="EZ141" s="165"/>
      <c r="FA141" s="165"/>
      <c r="FB141" s="165"/>
      <c r="FC141" s="165"/>
      <c r="FD141" s="165"/>
      <c r="FE141" s="165"/>
      <c r="FF141" s="165"/>
      <c r="FG141" s="165"/>
      <c r="FH141" s="165"/>
      <c r="FI141" s="165"/>
      <c r="FJ141" s="165"/>
      <c r="FK141" s="165"/>
      <c r="FL141" s="165"/>
      <c r="FM141" s="165"/>
      <c r="FN141" s="165"/>
      <c r="FO141" s="165"/>
      <c r="FP141" s="165"/>
      <c r="FQ141" s="165"/>
      <c r="FR141" s="165"/>
      <c r="FS141" s="165"/>
      <c r="FT141" s="165"/>
      <c r="FU141" s="165"/>
      <c r="FV141" s="165"/>
      <c r="FW141" s="165"/>
      <c r="FX141" s="165"/>
    </row>
    <row r="142" spans="2:180" s="162" customFormat="1" ht="14.4" hidden="1" thickBot="1">
      <c r="B142" s="192"/>
      <c r="C142" s="689"/>
      <c r="D142" s="731"/>
      <c r="E142" s="732"/>
      <c r="F142" s="732"/>
      <c r="G142" s="732"/>
      <c r="H142" s="733"/>
      <c r="I142" s="333">
        <v>10</v>
      </c>
      <c r="J142" s="686"/>
      <c r="K142" s="734"/>
      <c r="L142" s="734"/>
      <c r="M142" s="734"/>
      <c r="N142" s="734"/>
      <c r="O142" s="734"/>
      <c r="P142" s="734"/>
      <c r="Q142" s="734"/>
      <c r="R142" s="734"/>
      <c r="S142" s="734"/>
      <c r="T142" s="723" t="s">
        <v>397</v>
      </c>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46"/>
      <c r="AS142" s="165"/>
      <c r="AT142" s="165"/>
      <c r="AU142" s="165"/>
      <c r="AV142" s="165"/>
      <c r="AW142" s="599" t="s">
        <v>528</v>
      </c>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c r="EH142" s="165"/>
      <c r="EI142" s="165"/>
      <c r="EJ142" s="165"/>
      <c r="EK142" s="165"/>
      <c r="EL142" s="165"/>
      <c r="EM142" s="165"/>
      <c r="EN142" s="165"/>
      <c r="EO142" s="165"/>
      <c r="EP142" s="165"/>
      <c r="EQ142" s="165"/>
      <c r="ER142" s="165"/>
      <c r="ES142" s="165"/>
      <c r="ET142" s="165"/>
      <c r="EU142" s="165"/>
      <c r="EV142" s="165"/>
      <c r="EW142" s="165"/>
      <c r="EX142" s="165"/>
      <c r="EY142" s="165"/>
      <c r="EZ142" s="165"/>
      <c r="FA142" s="165"/>
      <c r="FB142" s="165"/>
      <c r="FC142" s="165"/>
      <c r="FD142" s="165"/>
      <c r="FE142" s="165"/>
      <c r="FF142" s="165"/>
      <c r="FG142" s="165"/>
      <c r="FH142" s="165"/>
      <c r="FI142" s="165"/>
      <c r="FJ142" s="165"/>
      <c r="FK142" s="165"/>
      <c r="FL142" s="165"/>
      <c r="FM142" s="165"/>
      <c r="FN142" s="165"/>
      <c r="FO142" s="165"/>
      <c r="FP142" s="165"/>
      <c r="FQ142" s="165"/>
      <c r="FR142" s="165"/>
      <c r="FS142" s="165"/>
      <c r="FT142" s="165"/>
      <c r="FU142" s="165"/>
      <c r="FV142" s="165"/>
      <c r="FW142" s="165"/>
      <c r="FX142" s="165"/>
    </row>
    <row r="143" spans="2:180" s="162" customFormat="1" ht="20.100000000000001" customHeight="1">
      <c r="B143" s="334"/>
      <c r="C143" s="687" t="s">
        <v>117</v>
      </c>
      <c r="D143" s="725" t="s">
        <v>90</v>
      </c>
      <c r="E143" s="726"/>
      <c r="F143" s="726"/>
      <c r="G143" s="726"/>
      <c r="H143" s="727"/>
      <c r="I143" s="335">
        <v>1</v>
      </c>
      <c r="J143" s="685" t="s">
        <v>15</v>
      </c>
      <c r="K143" s="685"/>
      <c r="L143" s="685"/>
      <c r="M143" s="685"/>
      <c r="N143" s="685"/>
      <c r="O143" s="685"/>
      <c r="P143" s="685"/>
      <c r="Q143" s="685"/>
      <c r="R143" s="685"/>
      <c r="S143" s="708"/>
      <c r="T143" s="712" t="s">
        <v>91</v>
      </c>
      <c r="U143" s="712"/>
      <c r="V143" s="712"/>
      <c r="W143" s="712"/>
      <c r="X143" s="712"/>
      <c r="Y143" s="713"/>
      <c r="Z143" s="715">
        <v>0</v>
      </c>
      <c r="AA143" s="716"/>
      <c r="AB143" s="716"/>
      <c r="AC143" s="716"/>
      <c r="AD143" s="716"/>
      <c r="AE143" s="717"/>
      <c r="AF143" s="714" t="s">
        <v>92</v>
      </c>
      <c r="AG143" s="712"/>
      <c r="AH143" s="712"/>
      <c r="AI143" s="712"/>
      <c r="AJ143" s="712"/>
      <c r="AK143" s="713"/>
      <c r="AL143" s="715">
        <v>1</v>
      </c>
      <c r="AM143" s="716"/>
      <c r="AN143" s="716"/>
      <c r="AO143" s="716"/>
      <c r="AP143" s="716"/>
      <c r="AQ143" s="717"/>
      <c r="AR143" s="214"/>
      <c r="AS143" s="165"/>
      <c r="AT143" s="165"/>
      <c r="AU143" s="165"/>
      <c r="AV143" s="165"/>
      <c r="AW143" s="599" t="s">
        <v>529</v>
      </c>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c r="EM143" s="165"/>
      <c r="EN143" s="165"/>
      <c r="EO143" s="165"/>
      <c r="EP143" s="165"/>
      <c r="EQ143" s="165"/>
      <c r="ER143" s="165"/>
      <c r="ES143" s="165"/>
      <c r="ET143" s="165"/>
      <c r="EU143" s="165"/>
      <c r="EV143" s="165"/>
      <c r="EW143" s="165"/>
      <c r="EX143" s="165"/>
      <c r="EY143" s="165"/>
      <c r="EZ143" s="165"/>
      <c r="FA143" s="165"/>
      <c r="FB143" s="165"/>
      <c r="FC143" s="165"/>
      <c r="FD143" s="165"/>
      <c r="FE143" s="165"/>
      <c r="FF143" s="165"/>
      <c r="FG143" s="165"/>
      <c r="FH143" s="165"/>
      <c r="FI143" s="165"/>
      <c r="FJ143" s="165"/>
      <c r="FK143" s="165"/>
      <c r="FL143" s="165"/>
      <c r="FM143" s="165"/>
      <c r="FN143" s="165"/>
      <c r="FO143" s="165"/>
      <c r="FP143" s="165"/>
      <c r="FQ143" s="165"/>
      <c r="FR143" s="165"/>
      <c r="FS143" s="165"/>
      <c r="FT143" s="165"/>
      <c r="FU143" s="165"/>
      <c r="FV143" s="165"/>
      <c r="FW143" s="165"/>
      <c r="FX143" s="165"/>
    </row>
    <row r="144" spans="2:180" s="162" customFormat="1" ht="32.25" customHeight="1">
      <c r="B144" s="192"/>
      <c r="C144" s="688"/>
      <c r="D144" s="728"/>
      <c r="E144" s="729"/>
      <c r="F144" s="729"/>
      <c r="G144" s="729"/>
      <c r="H144" s="730"/>
      <c r="I144" s="336">
        <v>2</v>
      </c>
      <c r="J144" s="685" t="s">
        <v>15</v>
      </c>
      <c r="K144" s="685"/>
      <c r="L144" s="685"/>
      <c r="M144" s="685"/>
      <c r="N144" s="685"/>
      <c r="O144" s="685"/>
      <c r="P144" s="685"/>
      <c r="Q144" s="685"/>
      <c r="R144" s="685"/>
      <c r="S144" s="708"/>
      <c r="T144" s="706" t="s">
        <v>91</v>
      </c>
      <c r="U144" s="706"/>
      <c r="V144" s="706"/>
      <c r="W144" s="706"/>
      <c r="X144" s="706"/>
      <c r="Y144" s="707"/>
      <c r="Z144" s="715">
        <v>0</v>
      </c>
      <c r="AA144" s="716"/>
      <c r="AB144" s="716"/>
      <c r="AC144" s="716"/>
      <c r="AD144" s="716"/>
      <c r="AE144" s="717"/>
      <c r="AF144" s="705" t="s">
        <v>92</v>
      </c>
      <c r="AG144" s="706"/>
      <c r="AH144" s="706"/>
      <c r="AI144" s="706"/>
      <c r="AJ144" s="706"/>
      <c r="AK144" s="707"/>
      <c r="AL144" s="709">
        <v>1</v>
      </c>
      <c r="AM144" s="710"/>
      <c r="AN144" s="710"/>
      <c r="AO144" s="710"/>
      <c r="AP144" s="710"/>
      <c r="AQ144" s="711"/>
      <c r="AR144" s="214"/>
      <c r="AS144" s="165"/>
      <c r="AT144" s="165"/>
      <c r="AU144" s="165"/>
      <c r="AV144" s="165"/>
      <c r="AW144" s="599" t="s">
        <v>530</v>
      </c>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c r="EM144" s="165"/>
      <c r="EN144" s="165"/>
      <c r="EO144" s="165"/>
      <c r="EP144" s="165"/>
      <c r="EQ144" s="165"/>
      <c r="ER144" s="165"/>
      <c r="ES144" s="165"/>
      <c r="ET144" s="165"/>
      <c r="EU144" s="165"/>
      <c r="EV144" s="165"/>
      <c r="EW144" s="165"/>
      <c r="EX144" s="165"/>
      <c r="EY144" s="165"/>
      <c r="EZ144" s="165"/>
      <c r="FA144" s="165"/>
      <c r="FB144" s="165"/>
      <c r="FC144" s="165"/>
      <c r="FD144" s="165"/>
      <c r="FE144" s="165"/>
      <c r="FF144" s="165"/>
      <c r="FG144" s="165"/>
      <c r="FH144" s="165"/>
      <c r="FI144" s="165"/>
      <c r="FJ144" s="165"/>
      <c r="FK144" s="165"/>
      <c r="FL144" s="165"/>
      <c r="FM144" s="165"/>
      <c r="FN144" s="165"/>
      <c r="FO144" s="165"/>
      <c r="FP144" s="165"/>
      <c r="FQ144" s="165"/>
      <c r="FR144" s="165"/>
      <c r="FS144" s="165"/>
      <c r="FT144" s="165"/>
      <c r="FU144" s="165"/>
      <c r="FV144" s="165"/>
      <c r="FW144" s="165"/>
      <c r="FX144" s="165"/>
    </row>
    <row r="145" spans="2:180" s="162" customFormat="1" ht="32.25" customHeight="1">
      <c r="B145" s="192"/>
      <c r="C145" s="688"/>
      <c r="D145" s="728"/>
      <c r="E145" s="729"/>
      <c r="F145" s="729"/>
      <c r="G145" s="729"/>
      <c r="H145" s="730"/>
      <c r="I145" s="336">
        <v>3</v>
      </c>
      <c r="J145" s="685"/>
      <c r="K145" s="685"/>
      <c r="L145" s="685"/>
      <c r="M145" s="685"/>
      <c r="N145" s="685"/>
      <c r="O145" s="685"/>
      <c r="P145" s="685"/>
      <c r="Q145" s="685"/>
      <c r="R145" s="685"/>
      <c r="S145" s="708"/>
      <c r="T145" s="706" t="s">
        <v>91</v>
      </c>
      <c r="U145" s="706"/>
      <c r="V145" s="706"/>
      <c r="W145" s="706"/>
      <c r="X145" s="706"/>
      <c r="Y145" s="707"/>
      <c r="Z145" s="715">
        <v>0</v>
      </c>
      <c r="AA145" s="716"/>
      <c r="AB145" s="716"/>
      <c r="AC145" s="716"/>
      <c r="AD145" s="716"/>
      <c r="AE145" s="717"/>
      <c r="AF145" s="705" t="s">
        <v>92</v>
      </c>
      <c r="AG145" s="706"/>
      <c r="AH145" s="706"/>
      <c r="AI145" s="706"/>
      <c r="AJ145" s="706"/>
      <c r="AK145" s="707"/>
      <c r="AL145" s="715">
        <v>1</v>
      </c>
      <c r="AM145" s="716"/>
      <c r="AN145" s="716"/>
      <c r="AO145" s="716"/>
      <c r="AP145" s="716"/>
      <c r="AQ145" s="717"/>
      <c r="AR145" s="214"/>
      <c r="AS145" s="165"/>
      <c r="AT145" s="165"/>
      <c r="AU145" s="165"/>
      <c r="AV145" s="165"/>
      <c r="AW145" s="599" t="s">
        <v>531</v>
      </c>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c r="EW145" s="165"/>
      <c r="EX145" s="165"/>
      <c r="EY145" s="165"/>
      <c r="EZ145" s="165"/>
      <c r="FA145" s="165"/>
      <c r="FB145" s="165"/>
      <c r="FC145" s="165"/>
      <c r="FD145" s="165"/>
      <c r="FE145" s="165"/>
      <c r="FF145" s="165"/>
      <c r="FG145" s="165"/>
      <c r="FH145" s="165"/>
      <c r="FI145" s="165"/>
      <c r="FJ145" s="165"/>
      <c r="FK145" s="165"/>
      <c r="FL145" s="165"/>
      <c r="FM145" s="165"/>
      <c r="FN145" s="165"/>
      <c r="FO145" s="165"/>
      <c r="FP145" s="165"/>
      <c r="FQ145" s="165"/>
      <c r="FR145" s="165"/>
      <c r="FS145" s="165"/>
      <c r="FT145" s="165"/>
      <c r="FU145" s="165"/>
      <c r="FV145" s="165"/>
      <c r="FW145" s="165"/>
      <c r="FX145" s="165"/>
    </row>
    <row r="146" spans="2:180" s="162" customFormat="1" ht="20.100000000000001" customHeight="1">
      <c r="B146" s="192"/>
      <c r="C146" s="688"/>
      <c r="D146" s="728"/>
      <c r="E146" s="729"/>
      <c r="F146" s="729"/>
      <c r="G146" s="729"/>
      <c r="H146" s="730"/>
      <c r="I146" s="336">
        <v>4</v>
      </c>
      <c r="J146" s="718"/>
      <c r="K146" s="718"/>
      <c r="L146" s="718"/>
      <c r="M146" s="718"/>
      <c r="N146" s="718"/>
      <c r="O146" s="718"/>
      <c r="P146" s="718"/>
      <c r="Q146" s="718"/>
      <c r="R146" s="718"/>
      <c r="S146" s="719"/>
      <c r="T146" s="706" t="s">
        <v>91</v>
      </c>
      <c r="U146" s="706"/>
      <c r="V146" s="706"/>
      <c r="W146" s="706"/>
      <c r="X146" s="706"/>
      <c r="Y146" s="707"/>
      <c r="Z146" s="715">
        <v>0</v>
      </c>
      <c r="AA146" s="716"/>
      <c r="AB146" s="716"/>
      <c r="AC146" s="716"/>
      <c r="AD146" s="716"/>
      <c r="AE146" s="717"/>
      <c r="AF146" s="705" t="s">
        <v>92</v>
      </c>
      <c r="AG146" s="706"/>
      <c r="AH146" s="706"/>
      <c r="AI146" s="706"/>
      <c r="AJ146" s="706"/>
      <c r="AK146" s="707"/>
      <c r="AL146" s="715">
        <v>1</v>
      </c>
      <c r="AM146" s="716"/>
      <c r="AN146" s="716"/>
      <c r="AO146" s="716"/>
      <c r="AP146" s="716"/>
      <c r="AQ146" s="717"/>
      <c r="AR146" s="214"/>
      <c r="AS146" s="165"/>
      <c r="AT146" s="165"/>
      <c r="AU146" s="165"/>
      <c r="AV146" s="165"/>
      <c r="AW146" s="599" t="s">
        <v>532</v>
      </c>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5"/>
      <c r="FC146" s="165"/>
      <c r="FD146" s="165"/>
      <c r="FE146" s="165"/>
      <c r="FF146" s="165"/>
      <c r="FG146" s="165"/>
      <c r="FH146" s="165"/>
      <c r="FI146" s="165"/>
      <c r="FJ146" s="165"/>
      <c r="FK146" s="165"/>
      <c r="FL146" s="165"/>
      <c r="FM146" s="165"/>
      <c r="FN146" s="165"/>
      <c r="FO146" s="165"/>
      <c r="FP146" s="165"/>
      <c r="FQ146" s="165"/>
      <c r="FR146" s="165"/>
      <c r="FS146" s="165"/>
      <c r="FT146" s="165"/>
      <c r="FU146" s="165"/>
      <c r="FV146" s="165"/>
      <c r="FW146" s="165"/>
      <c r="FX146" s="165"/>
    </row>
    <row r="147" spans="2:180" s="162" customFormat="1" ht="20.100000000000001" customHeight="1">
      <c r="B147" s="192"/>
      <c r="C147" s="688"/>
      <c r="D147" s="728"/>
      <c r="E147" s="729"/>
      <c r="F147" s="729"/>
      <c r="G147" s="729"/>
      <c r="H147" s="730"/>
      <c r="I147" s="338">
        <v>5</v>
      </c>
      <c r="J147" s="718"/>
      <c r="K147" s="718"/>
      <c r="L147" s="718"/>
      <c r="M147" s="718"/>
      <c r="N147" s="718"/>
      <c r="O147" s="718"/>
      <c r="P147" s="718"/>
      <c r="Q147" s="718"/>
      <c r="R147" s="718"/>
      <c r="S147" s="719"/>
      <c r="T147" s="720" t="s">
        <v>902</v>
      </c>
      <c r="U147" s="706"/>
      <c r="V147" s="706"/>
      <c r="W147" s="706"/>
      <c r="X147" s="706"/>
      <c r="Y147" s="707"/>
      <c r="Z147" s="715">
        <v>0</v>
      </c>
      <c r="AA147" s="716"/>
      <c r="AB147" s="716"/>
      <c r="AC147" s="716"/>
      <c r="AD147" s="716"/>
      <c r="AE147" s="717"/>
      <c r="AF147" s="705" t="s">
        <v>92</v>
      </c>
      <c r="AG147" s="706"/>
      <c r="AH147" s="706"/>
      <c r="AI147" s="706"/>
      <c r="AJ147" s="706"/>
      <c r="AK147" s="707"/>
      <c r="AL147" s="715">
        <v>1</v>
      </c>
      <c r="AM147" s="716"/>
      <c r="AN147" s="716"/>
      <c r="AO147" s="716"/>
      <c r="AP147" s="716"/>
      <c r="AQ147" s="717"/>
      <c r="AR147" s="214"/>
      <c r="AS147" s="165"/>
      <c r="AT147" s="165"/>
      <c r="AU147" s="165"/>
      <c r="AV147" s="165"/>
      <c r="AW147" s="599"/>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row>
    <row r="148" spans="2:180" s="162" customFormat="1" ht="20.100000000000001" customHeight="1" thickBot="1">
      <c r="B148" s="337"/>
      <c r="C148" s="689"/>
      <c r="D148" s="731"/>
      <c r="E148" s="732"/>
      <c r="F148" s="732"/>
      <c r="G148" s="732"/>
      <c r="H148" s="733"/>
      <c r="I148" s="338">
        <v>6</v>
      </c>
      <c r="J148" s="718"/>
      <c r="K148" s="718"/>
      <c r="L148" s="718"/>
      <c r="M148" s="718"/>
      <c r="N148" s="718"/>
      <c r="O148" s="718"/>
      <c r="P148" s="718"/>
      <c r="Q148" s="718"/>
      <c r="R148" s="718"/>
      <c r="S148" s="719"/>
      <c r="T148" s="703" t="s">
        <v>91</v>
      </c>
      <c r="U148" s="703"/>
      <c r="V148" s="703"/>
      <c r="W148" s="703"/>
      <c r="X148" s="703"/>
      <c r="Y148" s="704"/>
      <c r="Z148" s="1333">
        <v>0</v>
      </c>
      <c r="AA148" s="1334"/>
      <c r="AB148" s="1334"/>
      <c r="AC148" s="1334"/>
      <c r="AD148" s="1334"/>
      <c r="AE148" s="1335"/>
      <c r="AF148" s="724" t="s">
        <v>92</v>
      </c>
      <c r="AG148" s="703"/>
      <c r="AH148" s="703"/>
      <c r="AI148" s="703"/>
      <c r="AJ148" s="703"/>
      <c r="AK148" s="704"/>
      <c r="AL148" s="715">
        <v>1</v>
      </c>
      <c r="AM148" s="716"/>
      <c r="AN148" s="716"/>
      <c r="AO148" s="716"/>
      <c r="AP148" s="716"/>
      <c r="AQ148" s="717"/>
      <c r="AR148" s="214"/>
      <c r="AS148" s="165"/>
      <c r="AT148" s="165"/>
      <c r="AU148" s="165"/>
      <c r="AV148" s="165"/>
      <c r="AW148" s="599" t="s">
        <v>533</v>
      </c>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5"/>
      <c r="FC148" s="165"/>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row>
    <row r="149" spans="2:180" s="162" customFormat="1" ht="18" customHeight="1" thickBot="1">
      <c r="B149" s="339"/>
      <c r="C149" s="687" t="s">
        <v>118</v>
      </c>
      <c r="D149" s="725" t="s">
        <v>319</v>
      </c>
      <c r="E149" s="726"/>
      <c r="F149" s="726"/>
      <c r="G149" s="726"/>
      <c r="H149" s="727"/>
      <c r="I149" s="700" t="s">
        <v>376</v>
      </c>
      <c r="J149" s="701"/>
      <c r="K149" s="701"/>
      <c r="L149" s="701"/>
      <c r="M149" s="701"/>
      <c r="N149" s="701"/>
      <c r="O149" s="701"/>
      <c r="P149" s="701"/>
      <c r="Q149" s="701"/>
      <c r="R149" s="701"/>
      <c r="S149" s="702"/>
      <c r="T149" s="886" t="s">
        <v>18</v>
      </c>
      <c r="U149" s="887"/>
      <c r="V149" s="887"/>
      <c r="W149" s="887" t="s">
        <v>19</v>
      </c>
      <c r="X149" s="887"/>
      <c r="Y149" s="887"/>
      <c r="Z149" s="887" t="s">
        <v>20</v>
      </c>
      <c r="AA149" s="887"/>
      <c r="AB149" s="887"/>
      <c r="AC149" s="887" t="s">
        <v>93</v>
      </c>
      <c r="AD149" s="887"/>
      <c r="AE149" s="887"/>
      <c r="AF149" s="887" t="s">
        <v>94</v>
      </c>
      <c r="AG149" s="887"/>
      <c r="AH149" s="887"/>
      <c r="AI149" s="887"/>
      <c r="AJ149" s="887"/>
      <c r="AK149" s="887"/>
      <c r="AL149" s="887"/>
      <c r="AM149" s="887"/>
      <c r="AN149" s="887"/>
      <c r="AO149" s="887"/>
      <c r="AP149" s="887"/>
      <c r="AQ149" s="1083"/>
      <c r="AR149" s="214"/>
      <c r="AS149" s="165"/>
      <c r="AT149" s="165"/>
      <c r="AU149" s="165"/>
      <c r="AV149" s="165"/>
      <c r="AW149" s="599" t="s">
        <v>534</v>
      </c>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row>
    <row r="150" spans="2:180" s="162" customFormat="1" ht="18" customHeight="1">
      <c r="B150" s="339"/>
      <c r="C150" s="688"/>
      <c r="D150" s="728"/>
      <c r="E150" s="729"/>
      <c r="F150" s="729"/>
      <c r="G150" s="729"/>
      <c r="H150" s="730"/>
      <c r="I150" s="340">
        <v>1</v>
      </c>
      <c r="J150" s="1188" t="s">
        <v>23</v>
      </c>
      <c r="K150" s="1188"/>
      <c r="L150" s="1188"/>
      <c r="M150" s="1188"/>
      <c r="N150" s="1188"/>
      <c r="O150" s="1188"/>
      <c r="P150" s="1188"/>
      <c r="Q150" s="1188"/>
      <c r="R150" s="1188"/>
      <c r="S150" s="1189"/>
      <c r="T150" s="746"/>
      <c r="U150" s="747"/>
      <c r="V150" s="748"/>
      <c r="W150" s="735"/>
      <c r="X150" s="736"/>
      <c r="Y150" s="737"/>
      <c r="Z150" s="735"/>
      <c r="AA150" s="736"/>
      <c r="AB150" s="737"/>
      <c r="AC150" s="735"/>
      <c r="AD150" s="736"/>
      <c r="AE150" s="737"/>
      <c r="AF150" s="721">
        <f>SUM(T150:AE150)</f>
        <v>0</v>
      </c>
      <c r="AG150" s="721"/>
      <c r="AH150" s="721"/>
      <c r="AI150" s="721"/>
      <c r="AJ150" s="721"/>
      <c r="AK150" s="721"/>
      <c r="AL150" s="721"/>
      <c r="AM150" s="721"/>
      <c r="AN150" s="721"/>
      <c r="AO150" s="721"/>
      <c r="AP150" s="721"/>
      <c r="AQ150" s="722"/>
      <c r="AR150" s="214"/>
      <c r="AS150" s="165"/>
      <c r="AT150" s="165"/>
      <c r="AU150" s="165"/>
      <c r="AV150" s="165"/>
      <c r="AW150" s="599" t="s">
        <v>535</v>
      </c>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5"/>
      <c r="FC150" s="165"/>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row>
    <row r="151" spans="2:180" s="162" customFormat="1" ht="18" customHeight="1">
      <c r="B151" s="339"/>
      <c r="C151" s="688"/>
      <c r="D151" s="728"/>
      <c r="E151" s="729"/>
      <c r="F151" s="729"/>
      <c r="G151" s="729"/>
      <c r="H151" s="730"/>
      <c r="I151" s="341">
        <v>2</v>
      </c>
      <c r="J151" s="741" t="s">
        <v>25</v>
      </c>
      <c r="K151" s="741"/>
      <c r="L151" s="741"/>
      <c r="M151" s="741"/>
      <c r="N151" s="741"/>
      <c r="O151" s="741"/>
      <c r="P151" s="741"/>
      <c r="Q151" s="741"/>
      <c r="R151" s="741"/>
      <c r="S151" s="742"/>
      <c r="T151" s="746"/>
      <c r="U151" s="747"/>
      <c r="V151" s="748"/>
      <c r="W151" s="735"/>
      <c r="X151" s="736"/>
      <c r="Y151" s="737"/>
      <c r="Z151" s="735"/>
      <c r="AA151" s="736"/>
      <c r="AB151" s="737"/>
      <c r="AC151" s="735"/>
      <c r="AD151" s="736"/>
      <c r="AE151" s="737"/>
      <c r="AF151" s="1090">
        <f>SUM(T151:AE151)</f>
        <v>0</v>
      </c>
      <c r="AG151" s="1091"/>
      <c r="AH151" s="1091"/>
      <c r="AI151" s="1091"/>
      <c r="AJ151" s="1091"/>
      <c r="AK151" s="1091"/>
      <c r="AL151" s="1091"/>
      <c r="AM151" s="1091"/>
      <c r="AN151" s="1091"/>
      <c r="AO151" s="1091"/>
      <c r="AP151" s="1091"/>
      <c r="AQ151" s="1092"/>
      <c r="AR151" s="214"/>
      <c r="AS151" s="165"/>
      <c r="AT151" s="165"/>
      <c r="AU151" s="165"/>
      <c r="AV151" s="165"/>
      <c r="AW151" s="599" t="s">
        <v>536</v>
      </c>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c r="EW151" s="165"/>
      <c r="EX151" s="165"/>
      <c r="EY151" s="165"/>
      <c r="EZ151" s="165"/>
      <c r="FA151" s="165"/>
      <c r="FB151" s="165"/>
      <c r="FC151" s="165"/>
      <c r="FD151" s="165"/>
      <c r="FE151" s="165"/>
      <c r="FF151" s="165"/>
      <c r="FG151" s="165"/>
      <c r="FH151" s="165"/>
      <c r="FI151" s="165"/>
      <c r="FJ151" s="165"/>
      <c r="FK151" s="165"/>
      <c r="FL151" s="165"/>
      <c r="FM151" s="165"/>
      <c r="FN151" s="165"/>
      <c r="FO151" s="165"/>
      <c r="FP151" s="165"/>
      <c r="FQ151" s="165"/>
      <c r="FR151" s="165"/>
      <c r="FS151" s="165"/>
      <c r="FT151" s="165"/>
      <c r="FU151" s="165"/>
      <c r="FV151" s="165"/>
      <c r="FW151" s="165"/>
      <c r="FX151" s="165"/>
    </row>
    <row r="152" spans="2:180" s="162" customFormat="1" ht="18" customHeight="1">
      <c r="B152" s="339"/>
      <c r="C152" s="688"/>
      <c r="D152" s="728"/>
      <c r="E152" s="729"/>
      <c r="F152" s="729"/>
      <c r="G152" s="729"/>
      <c r="H152" s="730"/>
      <c r="I152" s="341">
        <v>3</v>
      </c>
      <c r="J152" s="741" t="s">
        <v>26</v>
      </c>
      <c r="K152" s="741"/>
      <c r="L152" s="741"/>
      <c r="M152" s="741"/>
      <c r="N152" s="741"/>
      <c r="O152" s="741"/>
      <c r="P152" s="741"/>
      <c r="Q152" s="741"/>
      <c r="R152" s="741"/>
      <c r="S152" s="742"/>
      <c r="T152" s="746"/>
      <c r="U152" s="747"/>
      <c r="V152" s="748"/>
      <c r="W152" s="735"/>
      <c r="X152" s="736"/>
      <c r="Y152" s="737"/>
      <c r="Z152" s="735"/>
      <c r="AA152" s="736"/>
      <c r="AB152" s="737"/>
      <c r="AC152" s="735"/>
      <c r="AD152" s="736"/>
      <c r="AE152" s="737"/>
      <c r="AF152" s="1084">
        <f>SUM(T152:AE152)</f>
        <v>0</v>
      </c>
      <c r="AG152" s="1085"/>
      <c r="AH152" s="1085"/>
      <c r="AI152" s="1085"/>
      <c r="AJ152" s="1085"/>
      <c r="AK152" s="1085"/>
      <c r="AL152" s="1085"/>
      <c r="AM152" s="1085"/>
      <c r="AN152" s="1085"/>
      <c r="AO152" s="1085"/>
      <c r="AP152" s="1085"/>
      <c r="AQ152" s="1086"/>
      <c r="AR152" s="214"/>
      <c r="AS152" s="165"/>
      <c r="AT152" s="165"/>
      <c r="AU152" s="165"/>
      <c r="AV152" s="165"/>
      <c r="AW152" s="599" t="s">
        <v>537</v>
      </c>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row>
    <row r="153" spans="2:180" s="162" customFormat="1" ht="18" customHeight="1" thickBot="1">
      <c r="B153" s="339"/>
      <c r="C153" s="688"/>
      <c r="D153" s="728"/>
      <c r="E153" s="729"/>
      <c r="F153" s="729"/>
      <c r="G153" s="729"/>
      <c r="H153" s="730"/>
      <c r="I153" s="342"/>
      <c r="J153" s="1190" t="s">
        <v>95</v>
      </c>
      <c r="K153" s="1190"/>
      <c r="L153" s="1190"/>
      <c r="M153" s="1190"/>
      <c r="N153" s="1190"/>
      <c r="O153" s="1190"/>
      <c r="P153" s="1190"/>
      <c r="Q153" s="1190"/>
      <c r="R153" s="1190"/>
      <c r="S153" s="1191"/>
      <c r="T153" s="743">
        <f>SUM(T150:V152)</f>
        <v>0</v>
      </c>
      <c r="U153" s="744"/>
      <c r="V153" s="744"/>
      <c r="W153" s="744">
        <f>SUM(W150:Y152)</f>
        <v>0</v>
      </c>
      <c r="X153" s="744"/>
      <c r="Y153" s="744"/>
      <c r="Z153" s="744">
        <f>SUM(Z150:AB152)</f>
        <v>0</v>
      </c>
      <c r="AA153" s="744"/>
      <c r="AB153" s="744"/>
      <c r="AC153" s="744">
        <f>SUM(AC150:AE152)</f>
        <v>0</v>
      </c>
      <c r="AD153" s="744"/>
      <c r="AE153" s="745"/>
      <c r="AF153" s="1087">
        <f>AF150+AF151+AF152</f>
        <v>0</v>
      </c>
      <c r="AG153" s="1088"/>
      <c r="AH153" s="1088"/>
      <c r="AI153" s="1088"/>
      <c r="AJ153" s="1088"/>
      <c r="AK153" s="1088"/>
      <c r="AL153" s="1088"/>
      <c r="AM153" s="1088"/>
      <c r="AN153" s="1088"/>
      <c r="AO153" s="1088"/>
      <c r="AP153" s="1088"/>
      <c r="AQ153" s="1089"/>
      <c r="AR153" s="214"/>
      <c r="AS153" s="165"/>
      <c r="AT153" s="165"/>
      <c r="AU153" s="165"/>
      <c r="AV153" s="165"/>
      <c r="AW153" s="599" t="s">
        <v>538</v>
      </c>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row>
    <row r="154" spans="2:180" s="162" customFormat="1" ht="57.75" customHeight="1">
      <c r="B154" s="339"/>
      <c r="C154" s="688"/>
      <c r="D154" s="728"/>
      <c r="E154" s="729"/>
      <c r="F154" s="729"/>
      <c r="G154" s="729"/>
      <c r="H154" s="729"/>
      <c r="I154" s="343"/>
      <c r="J154" s="636" t="s">
        <v>359</v>
      </c>
      <c r="K154" s="636"/>
      <c r="L154" s="636"/>
      <c r="M154" s="636"/>
      <c r="N154" s="636"/>
      <c r="O154" s="636"/>
      <c r="P154" s="636"/>
      <c r="Q154" s="636"/>
      <c r="R154" s="636"/>
      <c r="S154" s="637"/>
      <c r="T154" s="1192"/>
      <c r="U154" s="1193"/>
      <c r="V154" s="1193"/>
      <c r="W154" s="1193"/>
      <c r="X154" s="1193"/>
      <c r="Y154" s="1193"/>
      <c r="Z154" s="1193"/>
      <c r="AA154" s="1193"/>
      <c r="AB154" s="1193"/>
      <c r="AC154" s="1193"/>
      <c r="AD154" s="1193"/>
      <c r="AE154" s="1193"/>
      <c r="AF154" s="1193"/>
      <c r="AG154" s="1193"/>
      <c r="AH154" s="1193"/>
      <c r="AI154" s="1193"/>
      <c r="AJ154" s="1193"/>
      <c r="AK154" s="1193"/>
      <c r="AL154" s="1193"/>
      <c r="AM154" s="1193"/>
      <c r="AN154" s="1193"/>
      <c r="AO154" s="1193"/>
      <c r="AP154" s="1193"/>
      <c r="AQ154" s="1194"/>
      <c r="AR154" s="214"/>
      <c r="AS154" s="165"/>
      <c r="AT154" s="165"/>
      <c r="AU154" s="165"/>
      <c r="AV154" s="165"/>
      <c r="AW154" s="599" t="s">
        <v>539</v>
      </c>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row>
    <row r="155" spans="2:180" s="162" customFormat="1" ht="35.25" customHeight="1" thickBot="1">
      <c r="B155" s="339"/>
      <c r="C155" s="688"/>
      <c r="D155" s="728"/>
      <c r="E155" s="729"/>
      <c r="F155" s="729"/>
      <c r="G155" s="729"/>
      <c r="H155" s="729"/>
      <c r="I155" s="344"/>
      <c r="J155" s="1336" t="s">
        <v>358</v>
      </c>
      <c r="K155" s="1337"/>
      <c r="L155" s="1337"/>
      <c r="M155" s="1337"/>
      <c r="N155" s="1337"/>
      <c r="O155" s="1337"/>
      <c r="P155" s="1337"/>
      <c r="Q155" s="1337"/>
      <c r="R155" s="1337"/>
      <c r="S155" s="1337"/>
      <c r="T155" s="1324"/>
      <c r="U155" s="1325"/>
      <c r="V155" s="1325"/>
      <c r="W155" s="1325"/>
      <c r="X155" s="1325"/>
      <c r="Y155" s="1325"/>
      <c r="Z155" s="1325"/>
      <c r="AA155" s="1325"/>
      <c r="AB155" s="1325"/>
      <c r="AC155" s="1325"/>
      <c r="AD155" s="1325"/>
      <c r="AE155" s="1325"/>
      <c r="AF155" s="1325"/>
      <c r="AG155" s="1325"/>
      <c r="AH155" s="1325"/>
      <c r="AI155" s="1325"/>
      <c r="AJ155" s="1325"/>
      <c r="AK155" s="1325"/>
      <c r="AL155" s="1325"/>
      <c r="AM155" s="1325"/>
      <c r="AN155" s="1325"/>
      <c r="AO155" s="1325"/>
      <c r="AP155" s="1325"/>
      <c r="AQ155" s="1326"/>
      <c r="AR155" s="214"/>
      <c r="AS155" s="165"/>
      <c r="AT155" s="165"/>
      <c r="AU155" s="165"/>
      <c r="AV155" s="165"/>
      <c r="AW155" s="599" t="s">
        <v>540</v>
      </c>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row>
    <row r="156" spans="2:180" s="162" customFormat="1" ht="24" customHeight="1" thickBot="1">
      <c r="B156" s="339"/>
      <c r="C156" s="688"/>
      <c r="D156" s="728"/>
      <c r="E156" s="729"/>
      <c r="F156" s="729"/>
      <c r="G156" s="729"/>
      <c r="H156" s="729"/>
      <c r="I156" s="345"/>
      <c r="J156" s="1082" t="s">
        <v>96</v>
      </c>
      <c r="K156" s="1082"/>
      <c r="L156" s="1082"/>
      <c r="M156" s="1082"/>
      <c r="N156" s="96"/>
      <c r="O156" s="346"/>
      <c r="P156" s="96" t="s">
        <v>380</v>
      </c>
      <c r="Q156" s="96"/>
      <c r="R156" s="96"/>
      <c r="S156" s="115"/>
      <c r="T156" s="638" t="s">
        <v>88</v>
      </c>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40"/>
      <c r="AR156" s="214"/>
      <c r="AS156" s="165"/>
      <c r="AT156" s="165"/>
      <c r="AU156" s="165"/>
      <c r="AV156" s="165"/>
      <c r="AW156" s="599" t="s">
        <v>541</v>
      </c>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row>
    <row r="157" spans="2:180" s="162" customFormat="1" ht="18" customHeight="1">
      <c r="B157" s="339"/>
      <c r="C157" s="688"/>
      <c r="D157" s="728"/>
      <c r="E157" s="729"/>
      <c r="F157" s="729"/>
      <c r="G157" s="729"/>
      <c r="H157" s="729"/>
      <c r="I157" s="103"/>
      <c r="J157" s="738" t="s">
        <v>377</v>
      </c>
      <c r="K157" s="739"/>
      <c r="L157" s="739"/>
      <c r="M157" s="739"/>
      <c r="N157" s="739"/>
      <c r="O157" s="739"/>
      <c r="P157" s="739"/>
      <c r="Q157" s="739"/>
      <c r="R157" s="739"/>
      <c r="S157" s="740"/>
      <c r="T157" s="1195"/>
      <c r="U157" s="1196"/>
      <c r="V157" s="1196"/>
      <c r="W157" s="1196"/>
      <c r="X157" s="1196"/>
      <c r="Y157" s="1196"/>
      <c r="Z157" s="1196"/>
      <c r="AA157" s="1196"/>
      <c r="AB157" s="1196"/>
      <c r="AC157" s="1196"/>
      <c r="AD157" s="1196"/>
      <c r="AE157" s="1196"/>
      <c r="AF157" s="1196"/>
      <c r="AG157" s="1196"/>
      <c r="AH157" s="1196"/>
      <c r="AI157" s="1196"/>
      <c r="AJ157" s="1196"/>
      <c r="AK157" s="1196"/>
      <c r="AL157" s="1196"/>
      <c r="AM157" s="1196"/>
      <c r="AN157" s="1196"/>
      <c r="AO157" s="1196"/>
      <c r="AP157" s="1196"/>
      <c r="AQ157" s="1197"/>
      <c r="AR157" s="214"/>
      <c r="AS157" s="165"/>
      <c r="AT157" s="165"/>
      <c r="AU157" s="165"/>
      <c r="AV157" s="165"/>
      <c r="AW157" s="599" t="s">
        <v>542</v>
      </c>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c r="EW157" s="165"/>
      <c r="EX157" s="165"/>
      <c r="EY157" s="165"/>
      <c r="EZ157" s="165"/>
      <c r="FA157" s="165"/>
      <c r="FB157" s="165"/>
      <c r="FC157" s="165"/>
      <c r="FD157" s="165"/>
      <c r="FE157" s="165"/>
      <c r="FF157" s="165"/>
      <c r="FG157" s="165"/>
      <c r="FH157" s="165"/>
      <c r="FI157" s="165"/>
      <c r="FJ157" s="165"/>
      <c r="FK157" s="165"/>
      <c r="FL157" s="165"/>
      <c r="FM157" s="165"/>
      <c r="FN157" s="165"/>
      <c r="FO157" s="165"/>
      <c r="FP157" s="165"/>
      <c r="FQ157" s="165"/>
      <c r="FR157" s="165"/>
      <c r="FS157" s="165"/>
      <c r="FT157" s="165"/>
      <c r="FU157" s="165"/>
      <c r="FV157" s="165"/>
      <c r="FW157" s="165"/>
      <c r="FX157" s="165"/>
    </row>
    <row r="158" spans="2:180" s="162" customFormat="1" ht="18" customHeight="1">
      <c r="B158" s="339"/>
      <c r="C158" s="688"/>
      <c r="D158" s="728"/>
      <c r="E158" s="729"/>
      <c r="F158" s="729"/>
      <c r="G158" s="729"/>
      <c r="H158" s="729"/>
      <c r="I158" s="103"/>
      <c r="J158" s="738"/>
      <c r="K158" s="739"/>
      <c r="L158" s="739"/>
      <c r="M158" s="739"/>
      <c r="N158" s="739"/>
      <c r="O158" s="739"/>
      <c r="P158" s="739"/>
      <c r="Q158" s="739"/>
      <c r="R158" s="739"/>
      <c r="S158" s="740"/>
      <c r="T158" s="1198"/>
      <c r="U158" s="1199"/>
      <c r="V158" s="1199"/>
      <c r="W158" s="1199"/>
      <c r="X158" s="1199"/>
      <c r="Y158" s="1199"/>
      <c r="Z158" s="1199"/>
      <c r="AA158" s="1199"/>
      <c r="AB158" s="1199"/>
      <c r="AC158" s="1199"/>
      <c r="AD158" s="1199"/>
      <c r="AE158" s="1199"/>
      <c r="AF158" s="1199"/>
      <c r="AG158" s="1199"/>
      <c r="AH158" s="1199"/>
      <c r="AI158" s="1199"/>
      <c r="AJ158" s="1199"/>
      <c r="AK158" s="1199"/>
      <c r="AL158" s="1199"/>
      <c r="AM158" s="1199"/>
      <c r="AN158" s="1199"/>
      <c r="AO158" s="1199"/>
      <c r="AP158" s="1199"/>
      <c r="AQ158" s="1200"/>
      <c r="AR158" s="214"/>
      <c r="AS158" s="165"/>
      <c r="AT158" s="165"/>
      <c r="AU158" s="165"/>
      <c r="AV158" s="165"/>
      <c r="AW158" s="599" t="s">
        <v>543</v>
      </c>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c r="EW158" s="165"/>
      <c r="EX158" s="165"/>
      <c r="EY158" s="165"/>
      <c r="EZ158" s="165"/>
      <c r="FA158" s="165"/>
      <c r="FB158" s="165"/>
      <c r="FC158" s="165"/>
      <c r="FD158" s="165"/>
      <c r="FE158" s="165"/>
      <c r="FF158" s="165"/>
      <c r="FG158" s="165"/>
      <c r="FH158" s="165"/>
      <c r="FI158" s="165"/>
      <c r="FJ158" s="165"/>
      <c r="FK158" s="165"/>
      <c r="FL158" s="165"/>
      <c r="FM158" s="165"/>
      <c r="FN158" s="165"/>
      <c r="FO158" s="165"/>
      <c r="FP158" s="165"/>
      <c r="FQ158" s="165"/>
      <c r="FR158" s="165"/>
      <c r="FS158" s="165"/>
      <c r="FT158" s="165"/>
      <c r="FU158" s="165"/>
      <c r="FV158" s="165"/>
      <c r="FW158" s="165"/>
      <c r="FX158" s="165"/>
    </row>
    <row r="159" spans="2:180" s="162" customFormat="1" ht="5.25" customHeight="1" thickBot="1">
      <c r="B159" s="339"/>
      <c r="C159" s="688"/>
      <c r="D159" s="728"/>
      <c r="E159" s="729"/>
      <c r="F159" s="729"/>
      <c r="G159" s="729"/>
      <c r="H159" s="729"/>
      <c r="I159" s="103"/>
      <c r="J159" s="738"/>
      <c r="K159" s="739"/>
      <c r="L159" s="739"/>
      <c r="M159" s="739"/>
      <c r="N159" s="739"/>
      <c r="O159" s="739"/>
      <c r="P159" s="739"/>
      <c r="Q159" s="739"/>
      <c r="R159" s="739"/>
      <c r="S159" s="740"/>
      <c r="T159" s="1201"/>
      <c r="U159" s="1202"/>
      <c r="V159" s="1202"/>
      <c r="W159" s="1202"/>
      <c r="X159" s="1202"/>
      <c r="Y159" s="1202"/>
      <c r="Z159" s="1202"/>
      <c r="AA159" s="1202"/>
      <c r="AB159" s="1202"/>
      <c r="AC159" s="1202"/>
      <c r="AD159" s="1202"/>
      <c r="AE159" s="1202"/>
      <c r="AF159" s="1202"/>
      <c r="AG159" s="1202"/>
      <c r="AH159" s="1202"/>
      <c r="AI159" s="1202"/>
      <c r="AJ159" s="1202"/>
      <c r="AK159" s="1202"/>
      <c r="AL159" s="1202"/>
      <c r="AM159" s="1202"/>
      <c r="AN159" s="1202"/>
      <c r="AO159" s="1202"/>
      <c r="AP159" s="1202"/>
      <c r="AQ159" s="1203"/>
      <c r="AR159" s="214"/>
      <c r="AS159" s="165"/>
      <c r="AT159" s="165"/>
      <c r="AU159" s="165"/>
      <c r="AV159" s="165"/>
      <c r="AW159" s="599" t="s">
        <v>544</v>
      </c>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c r="EP159" s="165"/>
      <c r="EQ159" s="165"/>
      <c r="ER159" s="165"/>
      <c r="ES159" s="165"/>
      <c r="ET159" s="165"/>
      <c r="EU159" s="165"/>
      <c r="EV159" s="165"/>
      <c r="EW159" s="165"/>
      <c r="EX159" s="165"/>
      <c r="EY159" s="165"/>
      <c r="EZ159" s="165"/>
      <c r="FA159" s="165"/>
      <c r="FB159" s="165"/>
      <c r="FC159" s="165"/>
      <c r="FD159" s="165"/>
      <c r="FE159" s="165"/>
      <c r="FF159" s="165"/>
      <c r="FG159" s="165"/>
      <c r="FH159" s="165"/>
      <c r="FI159" s="165"/>
      <c r="FJ159" s="165"/>
      <c r="FK159" s="165"/>
      <c r="FL159" s="165"/>
      <c r="FM159" s="165"/>
      <c r="FN159" s="165"/>
      <c r="FO159" s="165"/>
      <c r="FP159" s="165"/>
      <c r="FQ159" s="165"/>
      <c r="FR159" s="165"/>
      <c r="FS159" s="165"/>
      <c r="FT159" s="165"/>
      <c r="FU159" s="165"/>
      <c r="FV159" s="165"/>
      <c r="FW159" s="165"/>
      <c r="FX159" s="165"/>
    </row>
    <row r="160" spans="2:180" s="162" customFormat="1" ht="31.5" customHeight="1" thickBot="1">
      <c r="B160" s="339"/>
      <c r="C160" s="688"/>
      <c r="D160" s="728"/>
      <c r="E160" s="729"/>
      <c r="F160" s="729"/>
      <c r="G160" s="729"/>
      <c r="H160" s="729"/>
      <c r="I160" s="347"/>
      <c r="J160" s="1077" t="s">
        <v>901</v>
      </c>
      <c r="K160" s="1078"/>
      <c r="L160" s="1078"/>
      <c r="M160" s="1078"/>
      <c r="N160" s="1079"/>
      <c r="O160" s="104"/>
      <c r="P160" s="589"/>
      <c r="Q160" s="104"/>
      <c r="R160" s="104"/>
      <c r="S160" s="105"/>
      <c r="T160" s="1070" t="s">
        <v>88</v>
      </c>
      <c r="U160" s="1071"/>
      <c r="V160" s="1071"/>
      <c r="W160" s="1071"/>
      <c r="X160" s="1071"/>
      <c r="Y160" s="1071"/>
      <c r="Z160" s="1071"/>
      <c r="AA160" s="1071"/>
      <c r="AB160" s="1071"/>
      <c r="AC160" s="1071"/>
      <c r="AD160" s="1071"/>
      <c r="AE160" s="1071"/>
      <c r="AF160" s="1071"/>
      <c r="AG160" s="1071"/>
      <c r="AH160" s="1071"/>
      <c r="AI160" s="1071"/>
      <c r="AJ160" s="1071"/>
      <c r="AK160" s="1071"/>
      <c r="AL160" s="1071"/>
      <c r="AM160" s="1071"/>
      <c r="AN160" s="1071"/>
      <c r="AO160" s="1071"/>
      <c r="AP160" s="1071"/>
      <c r="AQ160" s="1072"/>
      <c r="AR160" s="214"/>
      <c r="AS160" s="165"/>
      <c r="AT160" s="165"/>
      <c r="AU160" s="165"/>
      <c r="AV160" s="165"/>
      <c r="AW160" s="599" t="s">
        <v>545</v>
      </c>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c r="EP160" s="165"/>
      <c r="EQ160" s="165"/>
      <c r="ER160" s="165"/>
      <c r="ES160" s="165"/>
      <c r="ET160" s="165"/>
      <c r="EU160" s="165"/>
      <c r="EV160" s="165"/>
      <c r="EW160" s="165"/>
      <c r="EX160" s="165"/>
      <c r="EY160" s="165"/>
      <c r="EZ160" s="165"/>
      <c r="FA160" s="165"/>
      <c r="FB160" s="165"/>
      <c r="FC160" s="165"/>
      <c r="FD160" s="165"/>
      <c r="FE160" s="165"/>
      <c r="FF160" s="165"/>
      <c r="FG160" s="165"/>
      <c r="FH160" s="165"/>
      <c r="FI160" s="165"/>
      <c r="FJ160" s="165"/>
      <c r="FK160" s="165"/>
      <c r="FL160" s="165"/>
      <c r="FM160" s="165"/>
      <c r="FN160" s="165"/>
      <c r="FO160" s="165"/>
      <c r="FP160" s="165"/>
      <c r="FQ160" s="165"/>
      <c r="FR160" s="165"/>
      <c r="FS160" s="165"/>
      <c r="FT160" s="165"/>
      <c r="FU160" s="165"/>
      <c r="FV160" s="165"/>
      <c r="FW160" s="165"/>
      <c r="FX160" s="165"/>
    </row>
    <row r="161" spans="2:180" s="162" customFormat="1" ht="30" customHeight="1" thickBot="1">
      <c r="B161" s="339"/>
      <c r="C161" s="689"/>
      <c r="D161" s="731"/>
      <c r="E161" s="732"/>
      <c r="F161" s="732"/>
      <c r="G161" s="732"/>
      <c r="H161" s="732"/>
      <c r="I161" s="348"/>
      <c r="J161" s="1080" t="s">
        <v>347</v>
      </c>
      <c r="K161" s="1081"/>
      <c r="L161" s="1081"/>
      <c r="M161" s="1081"/>
      <c r="N161" s="1081"/>
      <c r="O161" s="349"/>
      <c r="P161" s="124"/>
      <c r="Q161" s="349"/>
      <c r="R161" s="349"/>
      <c r="S161" s="350"/>
      <c r="T161" s="1067"/>
      <c r="U161" s="1068"/>
      <c r="V161" s="1068"/>
      <c r="W161" s="1068"/>
      <c r="X161" s="1068"/>
      <c r="Y161" s="1068"/>
      <c r="Z161" s="1068"/>
      <c r="AA161" s="1068"/>
      <c r="AB161" s="1068"/>
      <c r="AC161" s="1068"/>
      <c r="AD161" s="1068"/>
      <c r="AE161" s="1068"/>
      <c r="AF161" s="1068"/>
      <c r="AG161" s="1068"/>
      <c r="AH161" s="1068"/>
      <c r="AI161" s="1068"/>
      <c r="AJ161" s="1068"/>
      <c r="AK161" s="1068"/>
      <c r="AL161" s="1068"/>
      <c r="AM161" s="1068"/>
      <c r="AN161" s="1068"/>
      <c r="AO161" s="1068"/>
      <c r="AP161" s="1068"/>
      <c r="AQ161" s="1069"/>
      <c r="AR161" s="214"/>
      <c r="AS161" s="165"/>
      <c r="AT161" s="165"/>
      <c r="AU161" s="165"/>
      <c r="AV161" s="165"/>
      <c r="AW161" s="599" t="s">
        <v>546</v>
      </c>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c r="EW161" s="165"/>
      <c r="EX161" s="165"/>
      <c r="EY161" s="165"/>
      <c r="EZ161" s="165"/>
      <c r="FA161" s="165"/>
      <c r="FB161" s="165"/>
      <c r="FC161" s="165"/>
      <c r="FD161" s="165"/>
      <c r="FE161" s="165"/>
      <c r="FF161" s="165"/>
      <c r="FG161" s="165"/>
      <c r="FH161" s="165"/>
      <c r="FI161" s="165"/>
      <c r="FJ161" s="165"/>
      <c r="FK161" s="165"/>
      <c r="FL161" s="165"/>
      <c r="FM161" s="165"/>
      <c r="FN161" s="165"/>
      <c r="FO161" s="165"/>
      <c r="FP161" s="165"/>
      <c r="FQ161" s="165"/>
      <c r="FR161" s="165"/>
      <c r="FS161" s="165"/>
      <c r="FT161" s="165"/>
      <c r="FU161" s="165"/>
      <c r="FV161" s="165"/>
      <c r="FW161" s="165"/>
      <c r="FX161" s="165"/>
    </row>
    <row r="162" spans="2:180" s="2" customFormat="1" ht="12.75" customHeight="1" thickBot="1">
      <c r="B162" s="98"/>
      <c r="C162" s="147"/>
      <c r="D162" s="147"/>
      <c r="E162" s="147"/>
      <c r="F162" s="147"/>
      <c r="G162" s="147"/>
      <c r="H162" s="147"/>
      <c r="I162" s="146"/>
      <c r="J162" s="155"/>
      <c r="K162" s="155"/>
      <c r="L162" s="155"/>
      <c r="M162" s="155"/>
      <c r="N162" s="155"/>
      <c r="O162" s="155"/>
      <c r="P162" s="155"/>
      <c r="Q162" s="155"/>
      <c r="R162" s="155"/>
      <c r="S162" s="155"/>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100"/>
      <c r="AS162" s="1"/>
      <c r="AT162" s="1"/>
      <c r="AU162" s="1"/>
      <c r="AV162" s="1"/>
      <c r="AW162" s="599" t="s">
        <v>547</v>
      </c>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row>
    <row r="163" spans="2:180" s="2" customFormat="1" ht="28.5" customHeight="1" thickBot="1">
      <c r="B163" s="98"/>
      <c r="C163" s="1024" t="s">
        <v>119</v>
      </c>
      <c r="D163" s="978" t="s">
        <v>320</v>
      </c>
      <c r="E163" s="979"/>
      <c r="F163" s="979"/>
      <c r="G163" s="980"/>
      <c r="H163" s="635" t="s">
        <v>288</v>
      </c>
      <c r="I163" s="635"/>
      <c r="J163" s="635"/>
      <c r="K163" s="635"/>
      <c r="L163" s="635"/>
      <c r="M163" s="635"/>
      <c r="N163" s="635"/>
      <c r="O163" s="635"/>
      <c r="P163" s="635"/>
      <c r="Q163" s="635"/>
      <c r="R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2"/>
      <c r="AP163" s="99"/>
      <c r="AQ163" s="99"/>
      <c r="AR163" s="100"/>
      <c r="AS163" s="1"/>
      <c r="AT163" s="1">
        <v>1</v>
      </c>
      <c r="AU163" s="1"/>
      <c r="AV163" s="1"/>
      <c r="AW163" s="599" t="s">
        <v>548</v>
      </c>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row>
    <row r="164" spans="2:180" s="2" customFormat="1" ht="12.75" customHeight="1">
      <c r="B164" s="98"/>
      <c r="C164" s="1025"/>
      <c r="D164" s="981"/>
      <c r="E164" s="982"/>
      <c r="F164" s="982"/>
      <c r="G164" s="983"/>
      <c r="H164" s="1073" t="s">
        <v>279</v>
      </c>
      <c r="I164" s="1073"/>
      <c r="J164" s="1073"/>
      <c r="K164" s="1073"/>
      <c r="L164" s="1073"/>
      <c r="M164" s="1073"/>
      <c r="N164" s="1073"/>
      <c r="O164" s="1073"/>
      <c r="P164" s="1073"/>
      <c r="Q164" s="1073"/>
      <c r="R164" s="1073"/>
      <c r="S164" s="1073"/>
      <c r="T164" s="1073"/>
      <c r="U164" s="1073"/>
      <c r="V164" s="1073"/>
      <c r="W164" s="1073"/>
      <c r="X164" s="1073"/>
      <c r="Y164" s="1073"/>
      <c r="Z164" s="1073"/>
      <c r="AA164" s="1073"/>
      <c r="AB164" s="1073"/>
      <c r="AC164" s="1073"/>
      <c r="AD164" s="1073"/>
      <c r="AE164" s="1073"/>
      <c r="AF164" s="1073"/>
      <c r="AG164" s="1073"/>
      <c r="AH164" s="1073"/>
      <c r="AI164" s="1073"/>
      <c r="AJ164" s="1073"/>
      <c r="AK164" s="1073"/>
      <c r="AL164" s="1073"/>
      <c r="AM164" s="1073"/>
      <c r="AN164" s="1073"/>
      <c r="AO164" s="1074"/>
      <c r="AP164" s="99"/>
      <c r="AQ164" s="99"/>
      <c r="AR164" s="100"/>
      <c r="AS164" s="1"/>
      <c r="AT164" s="1">
        <v>2</v>
      </c>
      <c r="AU164" s="1"/>
      <c r="AV164" s="1"/>
      <c r="AW164" s="599" t="s">
        <v>549</v>
      </c>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row>
    <row r="165" spans="2:180" s="2" customFormat="1" ht="12.75" customHeight="1" thickBot="1">
      <c r="B165" s="98"/>
      <c r="C165" s="1025"/>
      <c r="D165" s="981"/>
      <c r="E165" s="982"/>
      <c r="F165" s="982"/>
      <c r="G165" s="983"/>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1075"/>
      <c r="AK165" s="1075"/>
      <c r="AL165" s="1075"/>
      <c r="AM165" s="1075"/>
      <c r="AN165" s="1075"/>
      <c r="AO165" s="1076"/>
      <c r="AP165" s="99"/>
      <c r="AQ165" s="99"/>
      <c r="AR165" s="100"/>
      <c r="AS165" s="1"/>
      <c r="AT165" s="1">
        <v>3</v>
      </c>
      <c r="AU165" s="1"/>
      <c r="AV165" s="1"/>
      <c r="AW165" s="599" t="s">
        <v>550</v>
      </c>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row>
    <row r="166" spans="2:180" s="2" customFormat="1" ht="12.75" customHeight="1">
      <c r="B166" s="98"/>
      <c r="C166" s="1025"/>
      <c r="D166" s="981"/>
      <c r="E166" s="982"/>
      <c r="F166" s="982"/>
      <c r="G166" s="983"/>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4"/>
      <c r="AP166" s="99"/>
      <c r="AQ166" s="99"/>
      <c r="AR166" s="100"/>
      <c r="AS166" s="1"/>
      <c r="AT166" s="1">
        <v>4</v>
      </c>
      <c r="AU166" s="1"/>
      <c r="AV166" s="1"/>
      <c r="AW166" s="599" t="s">
        <v>551</v>
      </c>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row>
    <row r="167" spans="2:180" s="2" customFormat="1" ht="20.25" customHeight="1" thickBot="1">
      <c r="B167" s="98"/>
      <c r="C167" s="1025"/>
      <c r="D167" s="981"/>
      <c r="E167" s="982"/>
      <c r="F167" s="982"/>
      <c r="G167" s="983"/>
      <c r="H167" s="355" t="s">
        <v>280</v>
      </c>
      <c r="I167" s="1055" t="s">
        <v>281</v>
      </c>
      <c r="J167" s="1055"/>
      <c r="K167" s="1055"/>
      <c r="L167" s="1055"/>
      <c r="M167" s="1055"/>
      <c r="N167" s="1055"/>
      <c r="O167" s="1055"/>
      <c r="P167" s="1055"/>
      <c r="Q167" s="1055"/>
      <c r="R167" s="1055"/>
      <c r="S167" s="1055"/>
      <c r="T167" s="1055"/>
      <c r="U167" s="1055"/>
      <c r="V167" s="1055"/>
      <c r="W167" s="353"/>
      <c r="X167" s="353"/>
      <c r="Y167" s="353"/>
      <c r="Z167" s="353"/>
      <c r="AA167" s="356" t="s">
        <v>282</v>
      </c>
      <c r="AB167" s="357" t="s">
        <v>15</v>
      </c>
      <c r="AC167" s="353"/>
      <c r="AD167" s="353"/>
      <c r="AE167" s="353"/>
      <c r="AF167" s="356" t="s">
        <v>283</v>
      </c>
      <c r="AG167" s="357"/>
      <c r="AH167" s="353"/>
      <c r="AI167" s="353"/>
      <c r="AJ167" s="353"/>
      <c r="AK167" s="1056" t="s">
        <v>284</v>
      </c>
      <c r="AL167" s="1057"/>
      <c r="AM167" s="358">
        <v>1</v>
      </c>
      <c r="AN167" s="106"/>
      <c r="AO167" s="354"/>
      <c r="AP167" s="99"/>
      <c r="AQ167" s="99"/>
      <c r="AR167" s="100"/>
      <c r="AS167" s="1"/>
      <c r="AT167" s="1">
        <v>5</v>
      </c>
      <c r="AU167" s="1"/>
      <c r="AV167" s="1"/>
      <c r="AW167" s="599" t="s">
        <v>552</v>
      </c>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row>
    <row r="168" spans="2:180" s="2" customFormat="1" ht="51" customHeight="1" thickBot="1">
      <c r="B168" s="98"/>
      <c r="C168" s="1025"/>
      <c r="D168" s="981"/>
      <c r="E168" s="982"/>
      <c r="F168" s="982"/>
      <c r="G168" s="983"/>
      <c r="H168" s="353"/>
      <c r="I168" s="1062" t="s">
        <v>15</v>
      </c>
      <c r="J168" s="1063"/>
      <c r="K168" s="1063"/>
      <c r="L168" s="1063"/>
      <c r="M168" s="1063"/>
      <c r="N168" s="1063"/>
      <c r="O168" s="1063"/>
      <c r="P168" s="1063"/>
      <c r="Q168" s="1063"/>
      <c r="R168" s="1063"/>
      <c r="S168" s="1063"/>
      <c r="T168" s="1063"/>
      <c r="U168" s="1063"/>
      <c r="V168" s="1063"/>
      <c r="W168" s="1063"/>
      <c r="X168" s="1063"/>
      <c r="Y168" s="1064"/>
      <c r="Z168" s="353"/>
      <c r="AA168" s="353"/>
      <c r="AB168" s="189" t="s">
        <v>352</v>
      </c>
      <c r="AC168" s="353"/>
      <c r="AD168" s="353"/>
      <c r="AE168" s="353"/>
      <c r="AF168" s="353"/>
      <c r="AG168" s="353"/>
      <c r="AH168" s="353"/>
      <c r="AI168" s="353"/>
      <c r="AJ168" s="353"/>
      <c r="AK168" s="353"/>
      <c r="AL168" s="353"/>
      <c r="AM168" s="189" t="s">
        <v>298</v>
      </c>
      <c r="AN168" s="353"/>
      <c r="AO168" s="354"/>
      <c r="AP168" s="99"/>
      <c r="AQ168" s="99"/>
      <c r="AR168" s="100"/>
      <c r="AS168" s="1"/>
      <c r="AT168" s="1">
        <v>6</v>
      </c>
      <c r="AU168" s="1"/>
      <c r="AV168" s="1"/>
      <c r="AW168" s="599" t="s">
        <v>553</v>
      </c>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row>
    <row r="169" spans="2:180" s="2" customFormat="1" ht="12.75" customHeight="1">
      <c r="B169" s="98"/>
      <c r="C169" s="1025"/>
      <c r="D169" s="981"/>
      <c r="E169" s="982"/>
      <c r="F169" s="982"/>
      <c r="G169" s="983"/>
      <c r="H169" s="1204" t="s">
        <v>285</v>
      </c>
      <c r="I169" s="1204"/>
      <c r="J169" s="1204"/>
      <c r="K169" s="1204"/>
      <c r="L169" s="1204"/>
      <c r="M169" s="1204"/>
      <c r="N169" s="1204"/>
      <c r="O169" s="1204"/>
      <c r="P169" s="1204"/>
      <c r="Q169" s="1204"/>
      <c r="R169" s="1204"/>
      <c r="S169" s="1204"/>
      <c r="T169" s="1204"/>
      <c r="U169" s="1204"/>
      <c r="V169" s="1204"/>
      <c r="W169" s="1204"/>
      <c r="X169" s="1204"/>
      <c r="Y169" s="1204"/>
      <c r="Z169" s="1204"/>
      <c r="AA169" s="1204"/>
      <c r="AB169" s="1204"/>
      <c r="AC169" s="1204"/>
      <c r="AD169" s="1204"/>
      <c r="AE169" s="1204"/>
      <c r="AF169" s="1204"/>
      <c r="AG169" s="1204"/>
      <c r="AH169" s="1204"/>
      <c r="AI169" s="1204"/>
      <c r="AJ169" s="1204"/>
      <c r="AK169" s="1204"/>
      <c r="AL169" s="1204"/>
      <c r="AM169" s="1204"/>
      <c r="AN169" s="1204"/>
      <c r="AO169" s="1205"/>
      <c r="AP169" s="99"/>
      <c r="AQ169" s="99"/>
      <c r="AR169" s="100"/>
      <c r="AS169" s="1"/>
      <c r="AT169" s="1">
        <v>7</v>
      </c>
      <c r="AU169" s="1"/>
      <c r="AV169" s="1"/>
      <c r="AW169" s="599" t="s">
        <v>554</v>
      </c>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row>
    <row r="170" spans="2:180" s="2" customFormat="1" ht="12.75" customHeight="1" thickBot="1">
      <c r="B170" s="98"/>
      <c r="C170" s="1025"/>
      <c r="D170" s="981"/>
      <c r="E170" s="982"/>
      <c r="F170" s="982"/>
      <c r="G170" s="983"/>
      <c r="H170" s="1206"/>
      <c r="I170" s="1206"/>
      <c r="J170" s="1206"/>
      <c r="K170" s="1206"/>
      <c r="L170" s="1206"/>
      <c r="M170" s="1206"/>
      <c r="N170" s="1206"/>
      <c r="O170" s="1206"/>
      <c r="P170" s="1206"/>
      <c r="Q170" s="1206"/>
      <c r="R170" s="1206"/>
      <c r="S170" s="1206"/>
      <c r="T170" s="1206"/>
      <c r="U170" s="1206"/>
      <c r="V170" s="1206"/>
      <c r="W170" s="1206"/>
      <c r="X170" s="1206"/>
      <c r="Y170" s="1206"/>
      <c r="Z170" s="1206"/>
      <c r="AA170" s="1206"/>
      <c r="AB170" s="1206"/>
      <c r="AC170" s="1206"/>
      <c r="AD170" s="1206"/>
      <c r="AE170" s="1206"/>
      <c r="AF170" s="1206"/>
      <c r="AG170" s="1206"/>
      <c r="AH170" s="1206"/>
      <c r="AI170" s="1206"/>
      <c r="AJ170" s="1206"/>
      <c r="AK170" s="1206"/>
      <c r="AL170" s="1206"/>
      <c r="AM170" s="1206"/>
      <c r="AN170" s="1206"/>
      <c r="AO170" s="1207"/>
      <c r="AP170" s="99"/>
      <c r="AQ170" s="99"/>
      <c r="AR170" s="100"/>
      <c r="AS170" s="1"/>
      <c r="AT170" s="1">
        <v>8</v>
      </c>
      <c r="AU170" s="1"/>
      <c r="AV170" s="1"/>
      <c r="AW170" s="599" t="s">
        <v>555</v>
      </c>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row>
    <row r="171" spans="2:180" s="2" customFormat="1" ht="12.75" customHeight="1">
      <c r="B171" s="98"/>
      <c r="C171" s="1025"/>
      <c r="D171" s="981"/>
      <c r="E171" s="982"/>
      <c r="F171" s="982"/>
      <c r="G171" s="983"/>
      <c r="H171" s="359"/>
      <c r="I171" s="360"/>
      <c r="J171" s="360"/>
      <c r="K171" s="360"/>
      <c r="L171" s="360"/>
      <c r="M171" s="360"/>
      <c r="N171" s="360"/>
      <c r="O171" s="360"/>
      <c r="P171" s="360"/>
      <c r="Q171" s="360"/>
      <c r="R171" s="360"/>
      <c r="S171" s="360"/>
      <c r="T171" s="360"/>
      <c r="U171" s="360"/>
      <c r="V171" s="360"/>
      <c r="W171" s="360"/>
      <c r="X171" s="360"/>
      <c r="Y171" s="360"/>
      <c r="Z171" s="360"/>
      <c r="AA171" s="360"/>
      <c r="AB171" s="360"/>
      <c r="AC171" s="360"/>
      <c r="AD171" s="360"/>
      <c r="AE171" s="360"/>
      <c r="AF171" s="360"/>
      <c r="AG171" s="360"/>
      <c r="AH171" s="360"/>
      <c r="AI171" s="360"/>
      <c r="AJ171" s="360"/>
      <c r="AK171" s="360"/>
      <c r="AL171" s="360"/>
      <c r="AM171" s="360"/>
      <c r="AN171" s="360"/>
      <c r="AO171" s="361"/>
      <c r="AP171" s="99"/>
      <c r="AQ171" s="99"/>
      <c r="AR171" s="100"/>
      <c r="AS171" s="1"/>
      <c r="AT171" s="1">
        <v>9</v>
      </c>
      <c r="AU171" s="1"/>
      <c r="AV171" s="1"/>
      <c r="AW171" s="599" t="s">
        <v>556</v>
      </c>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row>
    <row r="172" spans="2:180" s="2" customFormat="1" ht="12.75" customHeight="1">
      <c r="B172" s="98"/>
      <c r="C172" s="1025"/>
      <c r="D172" s="981"/>
      <c r="E172" s="982"/>
      <c r="F172" s="982"/>
      <c r="G172" s="983"/>
      <c r="H172" s="362" t="s">
        <v>286</v>
      </c>
      <c r="I172" s="1055" t="s">
        <v>287</v>
      </c>
      <c r="J172" s="1055"/>
      <c r="K172" s="1055"/>
      <c r="L172" s="1055"/>
      <c r="M172" s="1055"/>
      <c r="N172" s="1055"/>
      <c r="O172" s="1055"/>
      <c r="P172" s="1055"/>
      <c r="Q172" s="1055"/>
      <c r="R172" s="1055"/>
      <c r="S172" s="1055"/>
      <c r="T172" s="1055"/>
      <c r="U172" s="1055"/>
      <c r="V172" s="1055"/>
      <c r="W172" s="353"/>
      <c r="X172" s="353"/>
      <c r="Y172" s="353"/>
      <c r="Z172" s="353"/>
      <c r="AA172" s="353"/>
      <c r="AB172" s="353"/>
      <c r="AC172" s="353"/>
      <c r="AD172" s="353"/>
      <c r="AE172" s="353"/>
      <c r="AF172" s="353"/>
      <c r="AG172" s="353"/>
      <c r="AH172" s="353"/>
      <c r="AI172" s="353"/>
      <c r="AJ172" s="353"/>
      <c r="AK172" s="353"/>
      <c r="AL172" s="353"/>
      <c r="AM172" s="353"/>
      <c r="AN172" s="353"/>
      <c r="AO172" s="354"/>
      <c r="AP172" s="99"/>
      <c r="AQ172" s="99"/>
      <c r="AR172" s="100"/>
      <c r="AS172" s="1"/>
      <c r="AT172" s="1">
        <v>10</v>
      </c>
      <c r="AU172" s="1"/>
      <c r="AV172" s="1"/>
      <c r="AW172" s="599" t="s">
        <v>557</v>
      </c>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row>
    <row r="173" spans="2:180" s="2" customFormat="1" ht="14.25" customHeight="1" thickBot="1">
      <c r="B173" s="98"/>
      <c r="C173" s="1025"/>
      <c r="D173" s="981"/>
      <c r="E173" s="982"/>
      <c r="F173" s="982"/>
      <c r="G173" s="983"/>
      <c r="H173" s="363"/>
      <c r="I173" s="1055"/>
      <c r="J173" s="1055"/>
      <c r="K173" s="1055"/>
      <c r="L173" s="1055"/>
      <c r="M173" s="1055"/>
      <c r="N173" s="1055"/>
      <c r="O173" s="1055"/>
      <c r="P173" s="1055"/>
      <c r="Q173" s="1055"/>
      <c r="R173" s="1055"/>
      <c r="S173" s="1055"/>
      <c r="T173" s="1055"/>
      <c r="U173" s="1055"/>
      <c r="V173" s="1055"/>
      <c r="W173" s="353"/>
      <c r="X173" s="353"/>
      <c r="Y173" s="353"/>
      <c r="Z173" s="353"/>
      <c r="AA173" s="356"/>
      <c r="AB173" s="590" t="s">
        <v>15</v>
      </c>
      <c r="AC173" s="353"/>
      <c r="AD173" s="353"/>
      <c r="AE173" s="353"/>
      <c r="AF173" s="356" t="s">
        <v>283</v>
      </c>
      <c r="AG173" s="364"/>
      <c r="AH173" s="353"/>
      <c r="AI173" s="353"/>
      <c r="AJ173" s="353"/>
      <c r="AK173" s="1056" t="s">
        <v>284</v>
      </c>
      <c r="AL173" s="1057"/>
      <c r="AM173" s="364"/>
      <c r="AN173" s="107"/>
      <c r="AO173" s="354"/>
      <c r="AP173" s="99"/>
      <c r="AQ173" s="99"/>
      <c r="AR173" s="100"/>
      <c r="AS173" s="1"/>
      <c r="AT173" s="1"/>
      <c r="AU173" s="1"/>
      <c r="AV173" s="1"/>
      <c r="AW173" s="599" t="s">
        <v>558</v>
      </c>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row>
    <row r="174" spans="2:180" s="2" customFormat="1" ht="27" customHeight="1" thickBot="1">
      <c r="B174" s="98"/>
      <c r="C174" s="1025"/>
      <c r="D174" s="981"/>
      <c r="E174" s="982"/>
      <c r="F174" s="982"/>
      <c r="G174" s="983"/>
      <c r="H174" s="363"/>
      <c r="I174" s="1062" t="s">
        <v>15</v>
      </c>
      <c r="J174" s="1065"/>
      <c r="K174" s="1065"/>
      <c r="L174" s="1065"/>
      <c r="M174" s="1065"/>
      <c r="N174" s="1065"/>
      <c r="O174" s="1065"/>
      <c r="P174" s="1065"/>
      <c r="Q174" s="1065"/>
      <c r="R174" s="1065"/>
      <c r="S174" s="1065"/>
      <c r="T174" s="1065"/>
      <c r="U174" s="1065"/>
      <c r="V174" s="1065"/>
      <c r="W174" s="1065"/>
      <c r="X174" s="1065"/>
      <c r="Y174" s="1066"/>
      <c r="Z174" s="353"/>
      <c r="AA174" s="353"/>
      <c r="AB174" s="189" t="s">
        <v>352</v>
      </c>
      <c r="AC174" s="353"/>
      <c r="AD174" s="353"/>
      <c r="AE174" s="353"/>
      <c r="AF174" s="353"/>
      <c r="AG174" s="353"/>
      <c r="AH174" s="353"/>
      <c r="AI174" s="353"/>
      <c r="AJ174" s="353"/>
      <c r="AK174" s="353"/>
      <c r="AL174" s="353"/>
      <c r="AM174" s="189" t="s">
        <v>298</v>
      </c>
      <c r="AN174" s="353"/>
      <c r="AO174" s="354"/>
      <c r="AP174" s="99"/>
      <c r="AQ174" s="99"/>
      <c r="AR174" s="100"/>
      <c r="AS174" s="1"/>
      <c r="AT174" s="1"/>
      <c r="AU174" s="1"/>
      <c r="AV174" s="1"/>
      <c r="AW174" s="599" t="s">
        <v>559</v>
      </c>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row>
    <row r="175" spans="2:180" s="2" customFormat="1" ht="12.75" customHeight="1" thickBot="1">
      <c r="B175" s="98"/>
      <c r="C175" s="1026"/>
      <c r="D175" s="984"/>
      <c r="E175" s="985"/>
      <c r="F175" s="985"/>
      <c r="G175" s="986"/>
      <c r="H175" s="365"/>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366"/>
      <c r="AF175" s="366"/>
      <c r="AG175" s="366"/>
      <c r="AH175" s="366"/>
      <c r="AI175" s="366"/>
      <c r="AJ175" s="366"/>
      <c r="AK175" s="366"/>
      <c r="AL175" s="366"/>
      <c r="AM175" s="366"/>
      <c r="AN175" s="366"/>
      <c r="AO175" s="367"/>
      <c r="AP175" s="99"/>
      <c r="AQ175" s="99"/>
      <c r="AR175" s="100"/>
      <c r="AS175" s="1"/>
      <c r="AT175" s="1"/>
      <c r="AU175" s="1"/>
      <c r="AV175" s="1"/>
      <c r="AW175" s="599" t="s">
        <v>560</v>
      </c>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row>
    <row r="176" spans="2:180" s="2" customFormat="1" ht="13.5" customHeight="1">
      <c r="B176" s="98"/>
      <c r="C176" s="147"/>
      <c r="D176" s="147"/>
      <c r="E176" s="147"/>
      <c r="F176" s="147"/>
      <c r="G176" s="147"/>
      <c r="H176" s="147"/>
      <c r="I176" s="146"/>
      <c r="J176" s="155"/>
      <c r="K176" s="155"/>
      <c r="L176" s="155"/>
      <c r="M176" s="155"/>
      <c r="N176" s="155"/>
      <c r="O176" s="155"/>
      <c r="P176" s="155"/>
      <c r="Q176" s="155"/>
      <c r="R176" s="155"/>
      <c r="S176" s="155"/>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100"/>
      <c r="AS176" s="1"/>
      <c r="AT176" s="1"/>
      <c r="AU176" s="1"/>
      <c r="AV176" s="1"/>
      <c r="AW176" s="599" t="s">
        <v>561</v>
      </c>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row>
    <row r="177" spans="2:180" s="162" customFormat="1" ht="21.75" customHeight="1" thickBot="1">
      <c r="B177" s="317">
        <v>1</v>
      </c>
      <c r="C177" s="318" t="s">
        <v>323</v>
      </c>
      <c r="D177" s="318"/>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68" t="s">
        <v>360</v>
      </c>
      <c r="AE177" s="318"/>
      <c r="AF177" s="318"/>
      <c r="AG177" s="318"/>
      <c r="AH177" s="318"/>
      <c r="AI177" s="318"/>
      <c r="AJ177" s="318"/>
      <c r="AK177" s="318"/>
      <c r="AL177" s="318"/>
      <c r="AM177" s="318"/>
      <c r="AN177" s="318"/>
      <c r="AO177" s="318"/>
      <c r="AP177" s="318"/>
      <c r="AQ177" s="318"/>
      <c r="AR177" s="256"/>
      <c r="AS177" s="165"/>
      <c r="AT177" s="165"/>
      <c r="AU177" s="165"/>
      <c r="AV177" s="165"/>
      <c r="AW177" s="599" t="s">
        <v>562</v>
      </c>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165"/>
      <c r="EZ177" s="165"/>
      <c r="FA177" s="165"/>
      <c r="FB177" s="165"/>
      <c r="FC177" s="165"/>
      <c r="FD177" s="165"/>
      <c r="FE177" s="165"/>
      <c r="FF177" s="165"/>
      <c r="FG177" s="165"/>
      <c r="FH177" s="165"/>
      <c r="FI177" s="165"/>
      <c r="FJ177" s="165"/>
      <c r="FK177" s="165"/>
      <c r="FL177" s="165"/>
      <c r="FM177" s="165"/>
      <c r="FN177" s="165"/>
      <c r="FO177" s="165"/>
      <c r="FP177" s="165"/>
      <c r="FQ177" s="165"/>
      <c r="FR177" s="165"/>
      <c r="FS177" s="165"/>
      <c r="FT177" s="165"/>
      <c r="FU177" s="165"/>
      <c r="FV177" s="165"/>
      <c r="FW177" s="165"/>
      <c r="FX177" s="165"/>
    </row>
    <row r="178" spans="2:180" s="162" customFormat="1" ht="14.25" customHeight="1">
      <c r="B178" s="369"/>
      <c r="C178" s="1029" t="s">
        <v>97</v>
      </c>
      <c r="D178" s="1060" t="s">
        <v>98</v>
      </c>
      <c r="E178" s="1061"/>
      <c r="F178" s="1061"/>
      <c r="G178" s="1061"/>
      <c r="H178" s="1061"/>
      <c r="I178" s="1061"/>
      <c r="J178" s="1061"/>
      <c r="K178" s="1061"/>
      <c r="L178" s="1061"/>
      <c r="M178" s="1061"/>
      <c r="N178" s="1061"/>
      <c r="O178" s="1061"/>
      <c r="P178" s="1061"/>
      <c r="Q178" s="1061"/>
      <c r="R178" s="1061"/>
      <c r="S178" s="1058" t="s">
        <v>99</v>
      </c>
      <c r="T178" s="1029">
        <v>1</v>
      </c>
      <c r="U178" s="1030"/>
      <c r="V178" s="1029">
        <v>2</v>
      </c>
      <c r="W178" s="1030"/>
      <c r="X178" s="1029">
        <v>3</v>
      </c>
      <c r="Y178" s="1030"/>
      <c r="Z178" s="1029">
        <v>4</v>
      </c>
      <c r="AA178" s="1030"/>
      <c r="AB178" s="1029">
        <v>5</v>
      </c>
      <c r="AC178" s="1030"/>
      <c r="AD178" s="1029">
        <v>6</v>
      </c>
      <c r="AE178" s="1030"/>
      <c r="AF178" s="1031">
        <v>7</v>
      </c>
      <c r="AG178" s="1032"/>
      <c r="AH178" s="1031">
        <v>8</v>
      </c>
      <c r="AI178" s="1032"/>
      <c r="AJ178" s="1031">
        <v>9</v>
      </c>
      <c r="AK178" s="1032"/>
      <c r="AL178" s="1031">
        <v>10</v>
      </c>
      <c r="AM178" s="1032"/>
      <c r="AN178" s="1031">
        <v>11</v>
      </c>
      <c r="AO178" s="1032"/>
      <c r="AP178" s="1031">
        <v>12</v>
      </c>
      <c r="AQ178" s="1032"/>
      <c r="AR178" s="256">
        <v>13</v>
      </c>
      <c r="AS178" s="165"/>
      <c r="AT178" s="165">
        <v>13</v>
      </c>
      <c r="AU178" s="165"/>
      <c r="AV178" s="165"/>
      <c r="AW178" s="599" t="s">
        <v>563</v>
      </c>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row>
    <row r="179" spans="2:180" s="162" customFormat="1" ht="19.5" customHeight="1" thickBot="1">
      <c r="B179" s="369"/>
      <c r="C179" s="1102"/>
      <c r="D179" s="1027" t="s">
        <v>100</v>
      </c>
      <c r="E179" s="1027"/>
      <c r="F179" s="1027"/>
      <c r="G179" s="1027"/>
      <c r="H179" s="1027"/>
      <c r="I179" s="1027"/>
      <c r="J179" s="1027"/>
      <c r="K179" s="1027"/>
      <c r="L179" s="1027"/>
      <c r="M179" s="1027"/>
      <c r="N179" s="1027"/>
      <c r="O179" s="1027"/>
      <c r="P179" s="1027"/>
      <c r="Q179" s="1027"/>
      <c r="R179" s="1028"/>
      <c r="S179" s="1059"/>
      <c r="T179" s="370">
        <v>15</v>
      </c>
      <c r="U179" s="371">
        <v>30</v>
      </c>
      <c r="V179" s="370">
        <v>15</v>
      </c>
      <c r="W179" s="371">
        <v>30</v>
      </c>
      <c r="X179" s="370">
        <v>15</v>
      </c>
      <c r="Y179" s="371">
        <v>30</v>
      </c>
      <c r="Z179" s="370">
        <v>15</v>
      </c>
      <c r="AA179" s="371">
        <v>30</v>
      </c>
      <c r="AB179" s="370">
        <v>15</v>
      </c>
      <c r="AC179" s="371">
        <v>30</v>
      </c>
      <c r="AD179" s="370">
        <v>15</v>
      </c>
      <c r="AE179" s="371">
        <v>30</v>
      </c>
      <c r="AF179" s="372">
        <v>15</v>
      </c>
      <c r="AG179" s="373">
        <v>30</v>
      </c>
      <c r="AH179" s="372">
        <v>15</v>
      </c>
      <c r="AI179" s="373">
        <v>30</v>
      </c>
      <c r="AJ179" s="372">
        <v>15</v>
      </c>
      <c r="AK179" s="373">
        <v>30</v>
      </c>
      <c r="AL179" s="372">
        <v>15</v>
      </c>
      <c r="AM179" s="373">
        <v>30</v>
      </c>
      <c r="AN179" s="372">
        <v>15</v>
      </c>
      <c r="AO179" s="373">
        <v>30</v>
      </c>
      <c r="AP179" s="372">
        <v>15</v>
      </c>
      <c r="AQ179" s="373">
        <v>30</v>
      </c>
      <c r="AR179" s="256"/>
      <c r="AS179" s="165"/>
      <c r="AT179" s="165"/>
      <c r="AU179" s="165"/>
      <c r="AV179" s="165"/>
      <c r="AW179" s="599" t="s">
        <v>564</v>
      </c>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165"/>
      <c r="EZ179" s="165"/>
      <c r="FA179" s="165"/>
      <c r="FB179" s="165"/>
      <c r="FC179" s="165"/>
      <c r="FD179" s="165"/>
      <c r="FE179" s="165"/>
      <c r="FF179" s="165"/>
      <c r="FG179" s="165"/>
      <c r="FH179" s="165"/>
      <c r="FI179" s="165"/>
      <c r="FJ179" s="165"/>
      <c r="FK179" s="165"/>
      <c r="FL179" s="165"/>
      <c r="FM179" s="165"/>
      <c r="FN179" s="165"/>
      <c r="FO179" s="165"/>
      <c r="FP179" s="165"/>
      <c r="FQ179" s="165"/>
      <c r="FR179" s="165"/>
      <c r="FS179" s="165"/>
      <c r="FT179" s="165"/>
      <c r="FU179" s="165"/>
      <c r="FV179" s="165"/>
      <c r="FW179" s="165"/>
      <c r="FX179" s="165"/>
    </row>
    <row r="180" spans="2:180" s="162" customFormat="1" ht="14.25" customHeight="1" thickBot="1">
      <c r="B180" s="369"/>
      <c r="C180" s="374">
        <v>0</v>
      </c>
      <c r="D180" s="987" t="s">
        <v>101</v>
      </c>
      <c r="E180" s="988"/>
      <c r="F180" s="988"/>
      <c r="G180" s="988"/>
      <c r="H180" s="988"/>
      <c r="I180" s="988"/>
      <c r="J180" s="988"/>
      <c r="K180" s="988"/>
      <c r="L180" s="988"/>
      <c r="M180" s="988"/>
      <c r="N180" s="988"/>
      <c r="O180" s="988"/>
      <c r="P180" s="988"/>
      <c r="Q180" s="988"/>
      <c r="R180" s="989"/>
      <c r="S180" s="375">
        <f>SUM(S181:S182)</f>
        <v>0</v>
      </c>
      <c r="T180" s="376"/>
      <c r="U180" s="377"/>
      <c r="V180" s="378"/>
      <c r="W180" s="377"/>
      <c r="X180" s="378"/>
      <c r="Y180" s="377"/>
      <c r="Z180" s="378"/>
      <c r="AA180" s="377"/>
      <c r="AB180" s="378"/>
      <c r="AC180" s="377"/>
      <c r="AD180" s="379"/>
      <c r="AE180" s="380"/>
      <c r="AF180" s="379"/>
      <c r="AG180" s="380"/>
      <c r="AH180" s="379"/>
      <c r="AI180" s="380"/>
      <c r="AJ180" s="379"/>
      <c r="AK180" s="380"/>
      <c r="AL180" s="379"/>
      <c r="AM180" s="380"/>
      <c r="AN180" s="379"/>
      <c r="AO180" s="380"/>
      <c r="AP180" s="379"/>
      <c r="AQ180" s="380"/>
      <c r="AR180" s="256"/>
      <c r="AS180" s="165"/>
      <c r="AT180" s="165"/>
      <c r="AU180" s="165"/>
      <c r="AV180" s="165"/>
      <c r="AW180" s="599" t="s">
        <v>565</v>
      </c>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165"/>
      <c r="EZ180" s="165"/>
      <c r="FA180" s="165"/>
      <c r="FB180" s="165"/>
      <c r="FC180" s="165"/>
      <c r="FD180" s="165"/>
      <c r="FE180" s="165"/>
      <c r="FF180" s="165"/>
      <c r="FG180" s="165"/>
      <c r="FH180" s="165"/>
      <c r="FI180" s="165"/>
      <c r="FJ180" s="165"/>
      <c r="FK180" s="165"/>
      <c r="FL180" s="165"/>
      <c r="FM180" s="165"/>
      <c r="FN180" s="165"/>
      <c r="FO180" s="165"/>
      <c r="FP180" s="165"/>
      <c r="FQ180" s="165"/>
      <c r="FR180" s="165"/>
      <c r="FS180" s="165"/>
      <c r="FT180" s="165"/>
      <c r="FU180" s="165"/>
      <c r="FV180" s="165"/>
      <c r="FW180" s="165"/>
      <c r="FX180" s="165"/>
    </row>
    <row r="181" spans="2:180" s="162" customFormat="1" ht="14.25" customHeight="1">
      <c r="B181" s="369"/>
      <c r="C181" s="381" t="s">
        <v>102</v>
      </c>
      <c r="D181" s="1049" t="s">
        <v>15</v>
      </c>
      <c r="E181" s="1050"/>
      <c r="F181" s="1050"/>
      <c r="G181" s="1050"/>
      <c r="H181" s="1050"/>
      <c r="I181" s="1050"/>
      <c r="J181" s="1050"/>
      <c r="K181" s="1050"/>
      <c r="L181" s="1050"/>
      <c r="M181" s="1050"/>
      <c r="N181" s="1050"/>
      <c r="O181" s="1050"/>
      <c r="P181" s="1050"/>
      <c r="Q181" s="1050"/>
      <c r="R181" s="1051"/>
      <c r="S181" s="109"/>
      <c r="T181" s="378"/>
      <c r="U181" s="377"/>
      <c r="V181" s="378"/>
      <c r="W181" s="377"/>
      <c r="X181" s="378"/>
      <c r="Y181" s="377"/>
      <c r="Z181" s="378"/>
      <c r="AA181" s="377"/>
      <c r="AB181" s="378"/>
      <c r="AC181" s="377"/>
      <c r="AD181" s="379"/>
      <c r="AE181" s="380"/>
      <c r="AF181" s="379"/>
      <c r="AG181" s="380"/>
      <c r="AH181" s="379"/>
      <c r="AI181" s="380"/>
      <c r="AJ181" s="379"/>
      <c r="AK181" s="380"/>
      <c r="AL181" s="379"/>
      <c r="AM181" s="380"/>
      <c r="AN181" s="379"/>
      <c r="AO181" s="380"/>
      <c r="AP181" s="379"/>
      <c r="AQ181" s="380"/>
      <c r="AR181" s="256"/>
      <c r="AS181" s="165"/>
      <c r="AT181" s="165"/>
      <c r="AU181" s="165"/>
      <c r="AV181" s="165"/>
      <c r="AW181" s="599" t="s">
        <v>566</v>
      </c>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165"/>
      <c r="EZ181" s="165"/>
      <c r="FA181" s="165"/>
      <c r="FB181" s="165"/>
      <c r="FC181" s="165"/>
      <c r="FD181" s="165"/>
      <c r="FE181" s="165"/>
      <c r="FF181" s="165"/>
      <c r="FG181" s="165"/>
      <c r="FH181" s="165"/>
      <c r="FI181" s="165"/>
      <c r="FJ181" s="165"/>
      <c r="FK181" s="165"/>
      <c r="FL181" s="165"/>
      <c r="FM181" s="165"/>
      <c r="FN181" s="165"/>
      <c r="FO181" s="165"/>
      <c r="FP181" s="165"/>
      <c r="FQ181" s="165"/>
      <c r="FR181" s="165"/>
      <c r="FS181" s="165"/>
      <c r="FT181" s="165"/>
      <c r="FU181" s="165"/>
      <c r="FV181" s="165"/>
      <c r="FW181" s="165"/>
      <c r="FX181" s="165"/>
    </row>
    <row r="182" spans="2:180" s="162" customFormat="1" ht="14.25" customHeight="1" thickBot="1">
      <c r="B182" s="369"/>
      <c r="C182" s="382" t="s">
        <v>103</v>
      </c>
      <c r="D182" s="1052" t="s">
        <v>15</v>
      </c>
      <c r="E182" s="1053"/>
      <c r="F182" s="1053"/>
      <c r="G182" s="1053"/>
      <c r="H182" s="1053"/>
      <c r="I182" s="1053"/>
      <c r="J182" s="1053"/>
      <c r="K182" s="1053"/>
      <c r="L182" s="1053"/>
      <c r="M182" s="1053"/>
      <c r="N182" s="1053"/>
      <c r="O182" s="1053"/>
      <c r="P182" s="1053"/>
      <c r="Q182" s="1053"/>
      <c r="R182" s="1054"/>
      <c r="S182" s="110">
        <f>SUM(T182:AQ182)</f>
        <v>0</v>
      </c>
      <c r="T182" s="383"/>
      <c r="U182" s="384"/>
      <c r="V182" s="383"/>
      <c r="W182" s="384"/>
      <c r="X182" s="383"/>
      <c r="Y182" s="384"/>
      <c r="Z182" s="383"/>
      <c r="AA182" s="384"/>
      <c r="AB182" s="383"/>
      <c r="AC182" s="384"/>
      <c r="AD182" s="385"/>
      <c r="AE182" s="386"/>
      <c r="AF182" s="385"/>
      <c r="AG182" s="386"/>
      <c r="AH182" s="385"/>
      <c r="AI182" s="386"/>
      <c r="AJ182" s="385"/>
      <c r="AK182" s="386"/>
      <c r="AL182" s="385"/>
      <c r="AM182" s="386"/>
      <c r="AN182" s="385"/>
      <c r="AO182" s="386"/>
      <c r="AP182" s="385"/>
      <c r="AQ182" s="386"/>
      <c r="AR182" s="256"/>
      <c r="AS182" s="165"/>
      <c r="AT182" s="165"/>
      <c r="AU182" s="387"/>
      <c r="AV182" s="150"/>
      <c r="AW182" s="599" t="s">
        <v>567</v>
      </c>
      <c r="AX182" s="387"/>
      <c r="AY182" s="387"/>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row>
    <row r="183" spans="2:180" s="162" customFormat="1" ht="14.25" customHeight="1" thickBot="1">
      <c r="B183" s="369"/>
      <c r="C183" s="374">
        <v>1</v>
      </c>
      <c r="D183" s="987" t="str">
        <f>J131</f>
        <v xml:space="preserve"> </v>
      </c>
      <c r="E183" s="988"/>
      <c r="F183" s="988"/>
      <c r="G183" s="988"/>
      <c r="H183" s="988"/>
      <c r="I183" s="988"/>
      <c r="J183" s="988"/>
      <c r="K183" s="988"/>
      <c r="L183" s="988"/>
      <c r="M183" s="988"/>
      <c r="N183" s="988"/>
      <c r="O183" s="988"/>
      <c r="P183" s="988"/>
      <c r="Q183" s="988"/>
      <c r="R183" s="989"/>
      <c r="S183" s="375">
        <f>SUM(S184:S189)</f>
        <v>0</v>
      </c>
      <c r="T183" s="388"/>
      <c r="U183" s="388"/>
      <c r="V183" s="388"/>
      <c r="W183" s="388"/>
      <c r="X183" s="388"/>
      <c r="Y183" s="388"/>
      <c r="Z183" s="388"/>
      <c r="AA183" s="388"/>
      <c r="AB183" s="388"/>
      <c r="AC183" s="388"/>
      <c r="AD183" s="389"/>
      <c r="AE183" s="389"/>
      <c r="AF183" s="389"/>
      <c r="AG183" s="389"/>
      <c r="AH183" s="389"/>
      <c r="AI183" s="389"/>
      <c r="AJ183" s="389"/>
      <c r="AK183" s="389"/>
      <c r="AL183" s="389"/>
      <c r="AM183" s="389"/>
      <c r="AN183" s="389"/>
      <c r="AO183" s="389"/>
      <c r="AP183" s="389"/>
      <c r="AQ183" s="390"/>
      <c r="AR183" s="256"/>
      <c r="AS183" s="165"/>
      <c r="AT183" s="165"/>
      <c r="AU183" s="387"/>
      <c r="AV183" s="150"/>
      <c r="AW183" s="599" t="s">
        <v>568</v>
      </c>
      <c r="AX183" s="387"/>
      <c r="AY183" s="387"/>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165"/>
      <c r="EZ183" s="165"/>
      <c r="FA183" s="165"/>
      <c r="FB183" s="165"/>
      <c r="FC183" s="165"/>
      <c r="FD183" s="165"/>
      <c r="FE183" s="165"/>
      <c r="FF183" s="165"/>
      <c r="FG183" s="165"/>
      <c r="FH183" s="165"/>
      <c r="FI183" s="165"/>
      <c r="FJ183" s="165"/>
      <c r="FK183" s="165"/>
      <c r="FL183" s="165"/>
      <c r="FM183" s="165"/>
      <c r="FN183" s="165"/>
      <c r="FO183" s="165"/>
      <c r="FP183" s="165"/>
      <c r="FQ183" s="165"/>
      <c r="FR183" s="165"/>
      <c r="FS183" s="165"/>
      <c r="FT183" s="165"/>
      <c r="FU183" s="165"/>
      <c r="FV183" s="165"/>
      <c r="FW183" s="165"/>
      <c r="FX183" s="165"/>
    </row>
    <row r="184" spans="2:180" s="162" customFormat="1" ht="14.25" customHeight="1" thickBot="1">
      <c r="B184" s="369"/>
      <c r="C184" s="47" t="s">
        <v>104</v>
      </c>
      <c r="D184" s="995"/>
      <c r="E184" s="996"/>
      <c r="F184" s="996"/>
      <c r="G184" s="996"/>
      <c r="H184" s="996"/>
      <c r="I184" s="996"/>
      <c r="J184" s="996"/>
      <c r="K184" s="996"/>
      <c r="L184" s="996"/>
      <c r="M184" s="996"/>
      <c r="N184" s="996"/>
      <c r="O184" s="996"/>
      <c r="P184" s="996"/>
      <c r="Q184" s="996"/>
      <c r="R184" s="997"/>
      <c r="S184" s="404">
        <f t="shared" ref="S184:S189" si="1">SUM(T184:AQ184)</f>
        <v>0</v>
      </c>
      <c r="T184" s="48"/>
      <c r="U184" s="49"/>
      <c r="V184" s="48"/>
      <c r="W184" s="49"/>
      <c r="X184" s="48"/>
      <c r="Y184" s="49"/>
      <c r="Z184" s="378"/>
      <c r="AA184" s="377"/>
      <c r="AB184" s="378"/>
      <c r="AC184" s="49"/>
      <c r="AD184" s="392"/>
      <c r="AE184" s="393"/>
      <c r="AF184" s="392"/>
      <c r="AG184" s="393"/>
      <c r="AH184" s="392"/>
      <c r="AI184" s="393"/>
      <c r="AJ184" s="392"/>
      <c r="AK184" s="393"/>
      <c r="AL184" s="392"/>
      <c r="AM184" s="393"/>
      <c r="AN184" s="392"/>
      <c r="AO184" s="393"/>
      <c r="AP184" s="392"/>
      <c r="AQ184" s="393"/>
      <c r="AR184" s="256"/>
      <c r="AS184" s="165"/>
      <c r="AT184" s="165"/>
      <c r="AU184" s="151"/>
      <c r="AV184" s="150"/>
      <c r="AW184" s="599" t="s">
        <v>569</v>
      </c>
      <c r="AX184" s="387"/>
      <c r="AY184" s="387"/>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165"/>
      <c r="EZ184" s="165"/>
      <c r="FA184" s="165"/>
      <c r="FB184" s="165"/>
      <c r="FC184" s="165"/>
      <c r="FD184" s="165"/>
      <c r="FE184" s="165"/>
      <c r="FF184" s="165"/>
      <c r="FG184" s="165"/>
      <c r="FH184" s="165"/>
      <c r="FI184" s="165"/>
      <c r="FJ184" s="165"/>
      <c r="FK184" s="165"/>
      <c r="FL184" s="165"/>
      <c r="FM184" s="165"/>
      <c r="FN184" s="165"/>
      <c r="FO184" s="165"/>
      <c r="FP184" s="165"/>
      <c r="FQ184" s="165"/>
      <c r="FR184" s="165"/>
      <c r="FS184" s="165"/>
      <c r="FT184" s="165"/>
      <c r="FU184" s="165"/>
      <c r="FV184" s="165"/>
      <c r="FW184" s="165"/>
      <c r="FX184" s="165"/>
    </row>
    <row r="185" spans="2:180" s="162" customFormat="1" ht="14.25" customHeight="1">
      <c r="B185" s="369"/>
      <c r="C185" s="51" t="s">
        <v>105</v>
      </c>
      <c r="D185" s="995"/>
      <c r="E185" s="996"/>
      <c r="F185" s="996"/>
      <c r="G185" s="996"/>
      <c r="H185" s="996"/>
      <c r="I185" s="996"/>
      <c r="J185" s="996"/>
      <c r="K185" s="996"/>
      <c r="L185" s="996"/>
      <c r="M185" s="996"/>
      <c r="N185" s="996"/>
      <c r="O185" s="996"/>
      <c r="P185" s="996"/>
      <c r="Q185" s="996"/>
      <c r="R185" s="997"/>
      <c r="S185" s="391">
        <f t="shared" si="1"/>
        <v>0</v>
      </c>
      <c r="T185" s="52"/>
      <c r="U185" s="53"/>
      <c r="V185" s="52"/>
      <c r="W185" s="53"/>
      <c r="X185" s="52"/>
      <c r="Y185" s="53"/>
      <c r="Z185" s="394"/>
      <c r="AA185" s="395"/>
      <c r="AB185" s="394"/>
      <c r="AC185" s="53"/>
      <c r="AD185" s="396"/>
      <c r="AE185" s="397"/>
      <c r="AF185" s="396"/>
      <c r="AG185" s="397"/>
      <c r="AH185" s="396"/>
      <c r="AI185" s="397"/>
      <c r="AJ185" s="396"/>
      <c r="AK185" s="397"/>
      <c r="AL185" s="396"/>
      <c r="AM185" s="397"/>
      <c r="AN185" s="396"/>
      <c r="AO185" s="397"/>
      <c r="AP185" s="396"/>
      <c r="AQ185" s="397"/>
      <c r="AR185" s="256"/>
      <c r="AS185" s="165"/>
      <c r="AT185" s="165"/>
      <c r="AU185" s="151"/>
      <c r="AV185" s="150"/>
      <c r="AW185" s="599" t="s">
        <v>570</v>
      </c>
      <c r="AX185" s="387"/>
      <c r="AY185" s="387"/>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165"/>
      <c r="EZ185" s="165"/>
      <c r="FA185" s="165"/>
      <c r="FB185" s="165"/>
      <c r="FC185" s="165"/>
      <c r="FD185" s="165"/>
      <c r="FE185" s="165"/>
      <c r="FF185" s="165"/>
      <c r="FG185" s="165"/>
      <c r="FH185" s="165"/>
      <c r="FI185" s="165"/>
      <c r="FJ185" s="165"/>
      <c r="FK185" s="165"/>
      <c r="FL185" s="165"/>
      <c r="FM185" s="165"/>
      <c r="FN185" s="165"/>
      <c r="FO185" s="165"/>
      <c r="FP185" s="165"/>
      <c r="FQ185" s="165"/>
      <c r="FR185" s="165"/>
      <c r="FS185" s="165"/>
      <c r="FT185" s="165"/>
      <c r="FU185" s="165"/>
      <c r="FV185" s="165"/>
      <c r="FW185" s="165"/>
      <c r="FX185" s="165"/>
    </row>
    <row r="186" spans="2:180" s="162" customFormat="1" ht="14.25" customHeight="1">
      <c r="B186" s="369"/>
      <c r="C186" s="54" t="s">
        <v>106</v>
      </c>
      <c r="D186" s="1000"/>
      <c r="E186" s="1001"/>
      <c r="F186" s="1001"/>
      <c r="G186" s="1001"/>
      <c r="H186" s="1001"/>
      <c r="I186" s="1001"/>
      <c r="J186" s="1001"/>
      <c r="K186" s="1001"/>
      <c r="L186" s="1001"/>
      <c r="M186" s="1001"/>
      <c r="N186" s="1001"/>
      <c r="O186" s="1001"/>
      <c r="P186" s="1001"/>
      <c r="Q186" s="1001"/>
      <c r="R186" s="1002"/>
      <c r="S186" s="391">
        <f t="shared" si="1"/>
        <v>0</v>
      </c>
      <c r="T186" s="52"/>
      <c r="U186" s="53"/>
      <c r="V186" s="52"/>
      <c r="W186" s="53"/>
      <c r="X186" s="52"/>
      <c r="Y186" s="53"/>
      <c r="Z186" s="394"/>
      <c r="AA186" s="395"/>
      <c r="AB186" s="394"/>
      <c r="AC186" s="53"/>
      <c r="AD186" s="396"/>
      <c r="AE186" s="397"/>
      <c r="AF186" s="396"/>
      <c r="AG186" s="397"/>
      <c r="AH186" s="396"/>
      <c r="AI186" s="397"/>
      <c r="AJ186" s="396"/>
      <c r="AK186" s="397"/>
      <c r="AL186" s="396"/>
      <c r="AM186" s="397"/>
      <c r="AN186" s="396"/>
      <c r="AO186" s="397"/>
      <c r="AP186" s="396"/>
      <c r="AQ186" s="397"/>
      <c r="AR186" s="256"/>
      <c r="AS186" s="165"/>
      <c r="AT186" s="165"/>
      <c r="AU186" s="151"/>
      <c r="AV186" s="150"/>
      <c r="AW186" s="599" t="s">
        <v>571</v>
      </c>
      <c r="AX186" s="387"/>
      <c r="AY186" s="387"/>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165"/>
      <c r="EZ186" s="165"/>
      <c r="FA186" s="165"/>
      <c r="FB186" s="165"/>
      <c r="FC186" s="165"/>
      <c r="FD186" s="165"/>
      <c r="FE186" s="165"/>
      <c r="FF186" s="165"/>
      <c r="FG186" s="165"/>
      <c r="FH186" s="165"/>
      <c r="FI186" s="165"/>
      <c r="FJ186" s="165"/>
      <c r="FK186" s="165"/>
      <c r="FL186" s="165"/>
      <c r="FM186" s="165"/>
      <c r="FN186" s="165"/>
      <c r="FO186" s="165"/>
      <c r="FP186" s="165"/>
      <c r="FQ186" s="165"/>
      <c r="FR186" s="165"/>
      <c r="FS186" s="165"/>
      <c r="FT186" s="165"/>
      <c r="FU186" s="165"/>
      <c r="FV186" s="165"/>
      <c r="FW186" s="165"/>
      <c r="FX186" s="165"/>
    </row>
    <row r="187" spans="2:180" s="162" customFormat="1" ht="14.25" customHeight="1">
      <c r="B187" s="369"/>
      <c r="C187" s="51" t="s">
        <v>107</v>
      </c>
      <c r="D187" s="1000"/>
      <c r="E187" s="1001"/>
      <c r="F187" s="1001"/>
      <c r="G187" s="1001"/>
      <c r="H187" s="1001"/>
      <c r="I187" s="1001"/>
      <c r="J187" s="1001"/>
      <c r="K187" s="1001"/>
      <c r="L187" s="1001"/>
      <c r="M187" s="1001"/>
      <c r="N187" s="1001"/>
      <c r="O187" s="1001"/>
      <c r="P187" s="1001"/>
      <c r="Q187" s="1001"/>
      <c r="R187" s="1002"/>
      <c r="S187" s="391">
        <f t="shared" si="1"/>
        <v>0</v>
      </c>
      <c r="T187" s="52"/>
      <c r="U187" s="53"/>
      <c r="V187" s="52"/>
      <c r="W187" s="45"/>
      <c r="X187" s="52"/>
      <c r="Y187" s="53"/>
      <c r="Z187" s="394"/>
      <c r="AA187" s="395"/>
      <c r="AB187" s="394"/>
      <c r="AC187" s="53"/>
      <c r="AD187" s="396"/>
      <c r="AE187" s="397"/>
      <c r="AF187" s="396"/>
      <c r="AG187" s="397"/>
      <c r="AH187" s="396"/>
      <c r="AI187" s="397"/>
      <c r="AJ187" s="396"/>
      <c r="AK187" s="397"/>
      <c r="AL187" s="396"/>
      <c r="AM187" s="397"/>
      <c r="AN187" s="396"/>
      <c r="AO187" s="397"/>
      <c r="AP187" s="396"/>
      <c r="AQ187" s="397"/>
      <c r="AR187" s="256"/>
      <c r="AS187" s="165"/>
      <c r="AT187" s="165"/>
      <c r="AU187" s="151"/>
      <c r="AV187" s="150"/>
      <c r="AW187" s="599" t="s">
        <v>572</v>
      </c>
      <c r="AX187" s="387"/>
      <c r="AY187" s="387"/>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165"/>
      <c r="EZ187" s="165"/>
      <c r="FA187" s="165"/>
      <c r="FB187" s="165"/>
      <c r="FC187" s="165"/>
      <c r="FD187" s="165"/>
      <c r="FE187" s="165"/>
      <c r="FF187" s="165"/>
      <c r="FG187" s="165"/>
      <c r="FH187" s="165"/>
      <c r="FI187" s="165"/>
      <c r="FJ187" s="165"/>
      <c r="FK187" s="165"/>
      <c r="FL187" s="165"/>
      <c r="FM187" s="165"/>
      <c r="FN187" s="165"/>
      <c r="FO187" s="165"/>
      <c r="FP187" s="165"/>
      <c r="FQ187" s="165"/>
      <c r="FR187" s="165"/>
      <c r="FS187" s="165"/>
      <c r="FT187" s="165"/>
      <c r="FU187" s="165"/>
      <c r="FV187" s="165"/>
      <c r="FW187" s="165"/>
      <c r="FX187" s="165"/>
    </row>
    <row r="188" spans="2:180" s="162" customFormat="1" ht="14.25" customHeight="1">
      <c r="B188" s="369"/>
      <c r="C188" s="51" t="s">
        <v>108</v>
      </c>
      <c r="D188" s="1000"/>
      <c r="E188" s="1001"/>
      <c r="F188" s="1001"/>
      <c r="G188" s="1001"/>
      <c r="H188" s="1001"/>
      <c r="I188" s="1001"/>
      <c r="J188" s="1001"/>
      <c r="K188" s="1001"/>
      <c r="L188" s="1001"/>
      <c r="M188" s="1001"/>
      <c r="N188" s="1001"/>
      <c r="O188" s="1001"/>
      <c r="P188" s="1001"/>
      <c r="Q188" s="1001"/>
      <c r="R188" s="1002"/>
      <c r="S188" s="391">
        <f t="shared" si="1"/>
        <v>0</v>
      </c>
      <c r="T188" s="52"/>
      <c r="U188" s="53"/>
      <c r="V188" s="52"/>
      <c r="W188" s="45"/>
      <c r="X188" s="52"/>
      <c r="Y188" s="53"/>
      <c r="Z188" s="394"/>
      <c r="AA188" s="395"/>
      <c r="AB188" s="394"/>
      <c r="AC188" s="53"/>
      <c r="AD188" s="396"/>
      <c r="AE188" s="397"/>
      <c r="AF188" s="396"/>
      <c r="AG188" s="397"/>
      <c r="AH188" s="396"/>
      <c r="AI188" s="397"/>
      <c r="AJ188" s="396"/>
      <c r="AK188" s="397"/>
      <c r="AL188" s="396"/>
      <c r="AM188" s="397"/>
      <c r="AN188" s="396"/>
      <c r="AO188" s="397"/>
      <c r="AP188" s="396"/>
      <c r="AQ188" s="397"/>
      <c r="AR188" s="256"/>
      <c r="AS188" s="165"/>
      <c r="AT188" s="165"/>
      <c r="AU188" s="151"/>
      <c r="AV188" s="150"/>
      <c r="AW188" s="599" t="s">
        <v>573</v>
      </c>
      <c r="AX188" s="387"/>
      <c r="AY188" s="387"/>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165"/>
      <c r="EZ188" s="165"/>
      <c r="FA188" s="165"/>
      <c r="FB188" s="165"/>
      <c r="FC188" s="165"/>
      <c r="FD188" s="165"/>
      <c r="FE188" s="165"/>
      <c r="FF188" s="165"/>
      <c r="FG188" s="165"/>
      <c r="FH188" s="165"/>
      <c r="FI188" s="165"/>
      <c r="FJ188" s="165"/>
      <c r="FK188" s="165"/>
      <c r="FL188" s="165"/>
      <c r="FM188" s="165"/>
      <c r="FN188" s="165"/>
      <c r="FO188" s="165"/>
      <c r="FP188" s="165"/>
      <c r="FQ188" s="165"/>
      <c r="FR188" s="165"/>
      <c r="FS188" s="165"/>
      <c r="FT188" s="165"/>
      <c r="FU188" s="165"/>
      <c r="FV188" s="165"/>
      <c r="FW188" s="165"/>
      <c r="FX188" s="165"/>
    </row>
    <row r="189" spans="2:180" s="162" customFormat="1" ht="14.25" customHeight="1" thickBot="1">
      <c r="B189" s="369"/>
      <c r="C189" s="54" t="s">
        <v>109</v>
      </c>
      <c r="D189" s="1000"/>
      <c r="E189" s="1001"/>
      <c r="F189" s="1001"/>
      <c r="G189" s="1001"/>
      <c r="H189" s="1001"/>
      <c r="I189" s="1001"/>
      <c r="J189" s="1001"/>
      <c r="K189" s="1001"/>
      <c r="L189" s="1001"/>
      <c r="M189" s="1001"/>
      <c r="N189" s="1001"/>
      <c r="O189" s="1001"/>
      <c r="P189" s="1001"/>
      <c r="Q189" s="1001"/>
      <c r="R189" s="1002"/>
      <c r="S189" s="391">
        <f t="shared" si="1"/>
        <v>0</v>
      </c>
      <c r="T189" s="55"/>
      <c r="U189" s="56"/>
      <c r="V189" s="55"/>
      <c r="W189" s="57"/>
      <c r="X189" s="55"/>
      <c r="Y189" s="56"/>
      <c r="Z189" s="383"/>
      <c r="AA189" s="384"/>
      <c r="AB189" s="383"/>
      <c r="AC189" s="56"/>
      <c r="AD189" s="398"/>
      <c r="AE189" s="399"/>
      <c r="AF189" s="398"/>
      <c r="AG189" s="399"/>
      <c r="AH189" s="398"/>
      <c r="AI189" s="399"/>
      <c r="AJ189" s="398"/>
      <c r="AK189" s="399"/>
      <c r="AL189" s="398"/>
      <c r="AM189" s="399"/>
      <c r="AN189" s="398"/>
      <c r="AO189" s="399"/>
      <c r="AP189" s="398"/>
      <c r="AQ189" s="399"/>
      <c r="AR189" s="256"/>
      <c r="AS189" s="165"/>
      <c r="AT189" s="165"/>
      <c r="AU189" s="151"/>
      <c r="AV189" s="150"/>
      <c r="AW189" s="599" t="s">
        <v>574</v>
      </c>
      <c r="AX189" s="387"/>
      <c r="AY189" s="387"/>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165"/>
      <c r="EZ189" s="165"/>
      <c r="FA189" s="165"/>
      <c r="FB189" s="165"/>
      <c r="FC189" s="165"/>
      <c r="FD189" s="165"/>
      <c r="FE189" s="165"/>
      <c r="FF189" s="165"/>
      <c r="FG189" s="165"/>
      <c r="FH189" s="165"/>
      <c r="FI189" s="165"/>
      <c r="FJ189" s="165"/>
      <c r="FK189" s="165"/>
      <c r="FL189" s="165"/>
      <c r="FM189" s="165"/>
      <c r="FN189" s="165"/>
      <c r="FO189" s="165"/>
      <c r="FP189" s="165"/>
      <c r="FQ189" s="165"/>
      <c r="FR189" s="165"/>
      <c r="FS189" s="165"/>
      <c r="FT189" s="165"/>
      <c r="FU189" s="165"/>
      <c r="FV189" s="165"/>
      <c r="FW189" s="165"/>
      <c r="FX189" s="165"/>
    </row>
    <row r="190" spans="2:180" s="162" customFormat="1" ht="14.25" customHeight="1" thickBot="1">
      <c r="B190" s="369"/>
      <c r="C190" s="374">
        <v>2</v>
      </c>
      <c r="D190" s="987" t="str">
        <f>J132</f>
        <v xml:space="preserve"> </v>
      </c>
      <c r="E190" s="988"/>
      <c r="F190" s="988"/>
      <c r="G190" s="988"/>
      <c r="H190" s="988"/>
      <c r="I190" s="988"/>
      <c r="J190" s="988"/>
      <c r="K190" s="988"/>
      <c r="L190" s="988"/>
      <c r="M190" s="988"/>
      <c r="N190" s="988"/>
      <c r="O190" s="988"/>
      <c r="P190" s="988"/>
      <c r="Q190" s="988"/>
      <c r="R190" s="989"/>
      <c r="S190" s="375">
        <f>SUM(S191:S196)</f>
        <v>0</v>
      </c>
      <c r="T190" s="388"/>
      <c r="U190" s="388"/>
      <c r="V190" s="388"/>
      <c r="W190" s="388"/>
      <c r="X190" s="388"/>
      <c r="Y190" s="388"/>
      <c r="Z190" s="388"/>
      <c r="AA190" s="388"/>
      <c r="AB190" s="388"/>
      <c r="AC190" s="388"/>
      <c r="AD190" s="389"/>
      <c r="AE190" s="389"/>
      <c r="AF190" s="389"/>
      <c r="AG190" s="389"/>
      <c r="AH190" s="389"/>
      <c r="AI190" s="389"/>
      <c r="AJ190" s="389"/>
      <c r="AK190" s="389"/>
      <c r="AL190" s="389"/>
      <c r="AM190" s="389"/>
      <c r="AN190" s="389"/>
      <c r="AO190" s="389"/>
      <c r="AP190" s="389"/>
      <c r="AQ190" s="390"/>
      <c r="AR190" s="256"/>
      <c r="AS190" s="165"/>
      <c r="AT190" s="165"/>
      <c r="AU190" s="151"/>
      <c r="AV190" s="150"/>
      <c r="AW190" s="599" t="s">
        <v>575</v>
      </c>
      <c r="AX190" s="387"/>
      <c r="AY190" s="387"/>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165"/>
      <c r="EZ190" s="165"/>
      <c r="FA190" s="165"/>
      <c r="FB190" s="165"/>
      <c r="FC190" s="165"/>
      <c r="FD190" s="165"/>
      <c r="FE190" s="165"/>
      <c r="FF190" s="165"/>
      <c r="FG190" s="165"/>
      <c r="FH190" s="165"/>
      <c r="FI190" s="165"/>
      <c r="FJ190" s="165"/>
      <c r="FK190" s="165"/>
      <c r="FL190" s="165"/>
      <c r="FM190" s="165"/>
      <c r="FN190" s="165"/>
      <c r="FO190" s="165"/>
      <c r="FP190" s="165"/>
      <c r="FQ190" s="165"/>
      <c r="FR190" s="165"/>
      <c r="FS190" s="165"/>
      <c r="FT190" s="165"/>
      <c r="FU190" s="165"/>
      <c r="FV190" s="165"/>
      <c r="FW190" s="165"/>
      <c r="FX190" s="165"/>
    </row>
    <row r="191" spans="2:180" s="162" customFormat="1" ht="14.25" customHeight="1">
      <c r="B191" s="369"/>
      <c r="C191" s="51" t="s">
        <v>110</v>
      </c>
      <c r="D191" s="1042"/>
      <c r="E191" s="1043"/>
      <c r="F191" s="1043"/>
      <c r="G191" s="1043"/>
      <c r="H191" s="1043"/>
      <c r="I191" s="1043"/>
      <c r="J191" s="1043"/>
      <c r="K191" s="1043"/>
      <c r="L191" s="1043"/>
      <c r="M191" s="1043"/>
      <c r="N191" s="1043"/>
      <c r="O191" s="1043"/>
      <c r="P191" s="1043"/>
      <c r="Q191" s="1043"/>
      <c r="R191" s="1044"/>
      <c r="S191" s="391">
        <f t="shared" ref="S191:S196" si="2">SUM(T191:AQ191)</f>
        <v>0</v>
      </c>
      <c r="T191" s="48"/>
      <c r="U191" s="49"/>
      <c r="V191" s="48"/>
      <c r="W191" s="50"/>
      <c r="X191" s="48"/>
      <c r="Y191" s="49"/>
      <c r="Z191" s="378"/>
      <c r="AA191" s="377"/>
      <c r="AB191" s="378"/>
      <c r="AC191" s="49"/>
      <c r="AD191" s="392"/>
      <c r="AE191" s="393"/>
      <c r="AF191" s="392"/>
      <c r="AG191" s="393"/>
      <c r="AH191" s="392"/>
      <c r="AI191" s="393"/>
      <c r="AJ191" s="392"/>
      <c r="AK191" s="393"/>
      <c r="AL191" s="392"/>
      <c r="AM191" s="393"/>
      <c r="AN191" s="392"/>
      <c r="AO191" s="393"/>
      <c r="AP191" s="392"/>
      <c r="AQ191" s="393"/>
      <c r="AR191" s="256"/>
      <c r="AS191" s="165"/>
      <c r="AT191" s="165"/>
      <c r="AU191" s="151"/>
      <c r="AV191" s="150"/>
      <c r="AW191" s="599" t="s">
        <v>576</v>
      </c>
      <c r="AX191" s="387"/>
      <c r="AY191" s="387"/>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c r="CM191" s="165"/>
      <c r="CN191" s="165"/>
      <c r="CO191" s="165"/>
      <c r="CP191" s="165"/>
      <c r="CQ191" s="165"/>
      <c r="CR191" s="165"/>
      <c r="CS191" s="165"/>
      <c r="CT191" s="165"/>
      <c r="CU191" s="165"/>
      <c r="CV191" s="165"/>
      <c r="CW191" s="165"/>
      <c r="CX191" s="165"/>
      <c r="CY191" s="165"/>
      <c r="CZ191" s="165"/>
      <c r="DA191" s="165"/>
      <c r="DB191" s="165"/>
      <c r="DC191" s="165"/>
      <c r="DD191" s="165"/>
      <c r="DE191" s="165"/>
      <c r="DF191" s="165"/>
      <c r="DG191" s="165"/>
      <c r="DH191" s="165"/>
      <c r="DI191" s="165"/>
      <c r="DJ191" s="165"/>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165"/>
      <c r="EZ191" s="165"/>
      <c r="FA191" s="165"/>
      <c r="FB191" s="165"/>
      <c r="FC191" s="165"/>
      <c r="FD191" s="165"/>
      <c r="FE191" s="165"/>
      <c r="FF191" s="165"/>
      <c r="FG191" s="165"/>
      <c r="FH191" s="165"/>
      <c r="FI191" s="165"/>
      <c r="FJ191" s="165"/>
      <c r="FK191" s="165"/>
      <c r="FL191" s="165"/>
      <c r="FM191" s="165"/>
      <c r="FN191" s="165"/>
      <c r="FO191" s="165"/>
      <c r="FP191" s="165"/>
      <c r="FQ191" s="165"/>
      <c r="FR191" s="165"/>
      <c r="FS191" s="165"/>
      <c r="FT191" s="165"/>
      <c r="FU191" s="165"/>
      <c r="FV191" s="165"/>
      <c r="FW191" s="165"/>
      <c r="FX191" s="165"/>
    </row>
    <row r="192" spans="2:180" s="162" customFormat="1" ht="14.25" customHeight="1">
      <c r="B192" s="369"/>
      <c r="C192" s="51" t="s">
        <v>111</v>
      </c>
      <c r="D192" s="1000"/>
      <c r="E192" s="1001"/>
      <c r="F192" s="1001"/>
      <c r="G192" s="1001"/>
      <c r="H192" s="1001"/>
      <c r="I192" s="1001"/>
      <c r="J192" s="1001"/>
      <c r="K192" s="1001"/>
      <c r="L192" s="1001"/>
      <c r="M192" s="1001"/>
      <c r="N192" s="1001"/>
      <c r="O192" s="1001"/>
      <c r="P192" s="1001"/>
      <c r="Q192" s="1001"/>
      <c r="R192" s="1002"/>
      <c r="S192" s="391">
        <f t="shared" si="2"/>
        <v>0</v>
      </c>
      <c r="T192" s="52"/>
      <c r="U192" s="53"/>
      <c r="V192" s="52"/>
      <c r="W192" s="45"/>
      <c r="X192" s="52"/>
      <c r="Y192" s="53"/>
      <c r="Z192" s="394"/>
      <c r="AA192" s="395"/>
      <c r="AB192" s="394"/>
      <c r="AC192" s="53"/>
      <c r="AD192" s="396"/>
      <c r="AE192" s="397"/>
      <c r="AF192" s="396"/>
      <c r="AG192" s="397"/>
      <c r="AH192" s="396"/>
      <c r="AI192" s="397"/>
      <c r="AJ192" s="396"/>
      <c r="AK192" s="397"/>
      <c r="AL192" s="396"/>
      <c r="AM192" s="397"/>
      <c r="AN192" s="396"/>
      <c r="AO192" s="397"/>
      <c r="AP192" s="396"/>
      <c r="AQ192" s="397"/>
      <c r="AR192" s="256"/>
      <c r="AS192" s="165"/>
      <c r="AT192" s="165"/>
      <c r="AU192" s="151"/>
      <c r="AV192" s="150"/>
      <c r="AW192" s="599" t="s">
        <v>577</v>
      </c>
      <c r="AX192" s="387"/>
      <c r="AY192" s="387"/>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c r="CM192" s="165"/>
      <c r="CN192" s="165"/>
      <c r="CO192" s="165"/>
      <c r="CP192" s="165"/>
      <c r="CQ192" s="165"/>
      <c r="CR192" s="165"/>
      <c r="CS192" s="165"/>
      <c r="CT192" s="165"/>
      <c r="CU192" s="165"/>
      <c r="CV192" s="165"/>
      <c r="CW192" s="165"/>
      <c r="CX192" s="165"/>
      <c r="CY192" s="165"/>
      <c r="CZ192" s="165"/>
      <c r="DA192" s="165"/>
      <c r="DB192" s="165"/>
      <c r="DC192" s="165"/>
      <c r="DD192" s="165"/>
      <c r="DE192" s="165"/>
      <c r="DF192" s="165"/>
      <c r="DG192" s="165"/>
      <c r="DH192" s="165"/>
      <c r="DI192" s="165"/>
      <c r="DJ192" s="165"/>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165"/>
      <c r="EZ192" s="165"/>
      <c r="FA192" s="165"/>
      <c r="FB192" s="165"/>
      <c r="FC192" s="165"/>
      <c r="FD192" s="165"/>
      <c r="FE192" s="165"/>
      <c r="FF192" s="165"/>
      <c r="FG192" s="165"/>
      <c r="FH192" s="165"/>
      <c r="FI192" s="165"/>
      <c r="FJ192" s="165"/>
      <c r="FK192" s="165"/>
      <c r="FL192" s="165"/>
      <c r="FM192" s="165"/>
      <c r="FN192" s="165"/>
      <c r="FO192" s="165"/>
      <c r="FP192" s="165"/>
      <c r="FQ192" s="165"/>
      <c r="FR192" s="165"/>
      <c r="FS192" s="165"/>
      <c r="FT192" s="165"/>
      <c r="FU192" s="165"/>
      <c r="FV192" s="165"/>
      <c r="FW192" s="165"/>
      <c r="FX192" s="165"/>
    </row>
    <row r="193" spans="2:180" s="162" customFormat="1" ht="14.25" customHeight="1" thickBot="1">
      <c r="B193" s="369"/>
      <c r="C193" s="58" t="s">
        <v>112</v>
      </c>
      <c r="D193" s="1000"/>
      <c r="E193" s="1001"/>
      <c r="F193" s="1001"/>
      <c r="G193" s="1001"/>
      <c r="H193" s="1001"/>
      <c r="I193" s="1001"/>
      <c r="J193" s="1001"/>
      <c r="K193" s="1001"/>
      <c r="L193" s="1001"/>
      <c r="M193" s="1001"/>
      <c r="N193" s="1001"/>
      <c r="O193" s="1001"/>
      <c r="P193" s="1001"/>
      <c r="Q193" s="1001"/>
      <c r="R193" s="1002"/>
      <c r="S193" s="391">
        <f t="shared" si="2"/>
        <v>0</v>
      </c>
      <c r="T193" s="52"/>
      <c r="U193" s="53"/>
      <c r="V193" s="52"/>
      <c r="W193" s="45"/>
      <c r="X193" s="52"/>
      <c r="Y193" s="53"/>
      <c r="Z193" s="394"/>
      <c r="AA193" s="395"/>
      <c r="AB193" s="394"/>
      <c r="AC193" s="53"/>
      <c r="AD193" s="396"/>
      <c r="AE193" s="397"/>
      <c r="AF193" s="396"/>
      <c r="AG193" s="397"/>
      <c r="AH193" s="396"/>
      <c r="AI193" s="397"/>
      <c r="AJ193" s="396"/>
      <c r="AK193" s="397"/>
      <c r="AL193" s="396"/>
      <c r="AM193" s="397"/>
      <c r="AN193" s="396"/>
      <c r="AO193" s="397"/>
      <c r="AP193" s="396"/>
      <c r="AQ193" s="397"/>
      <c r="AR193" s="256"/>
      <c r="AS193" s="165"/>
      <c r="AT193" s="165"/>
      <c r="AU193" s="151"/>
      <c r="AV193" s="631"/>
      <c r="AW193" s="599" t="s">
        <v>578</v>
      </c>
      <c r="AX193" s="387"/>
      <c r="AY193" s="387"/>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165"/>
      <c r="EZ193" s="165"/>
      <c r="FA193" s="165"/>
      <c r="FB193" s="165"/>
      <c r="FC193" s="165"/>
      <c r="FD193" s="165"/>
      <c r="FE193" s="165"/>
      <c r="FF193" s="165"/>
      <c r="FG193" s="165"/>
      <c r="FH193" s="165"/>
      <c r="FI193" s="165"/>
      <c r="FJ193" s="165"/>
      <c r="FK193" s="165"/>
      <c r="FL193" s="165"/>
      <c r="FM193" s="165"/>
      <c r="FN193" s="165"/>
      <c r="FO193" s="165"/>
      <c r="FP193" s="165"/>
      <c r="FQ193" s="165"/>
      <c r="FR193" s="165"/>
      <c r="FS193" s="165"/>
      <c r="FT193" s="165"/>
      <c r="FU193" s="165"/>
      <c r="FV193" s="165"/>
      <c r="FW193" s="165"/>
      <c r="FX193" s="165"/>
    </row>
    <row r="194" spans="2:180" s="162" customFormat="1" ht="14.25" customHeight="1">
      <c r="B194" s="369"/>
      <c r="C194" s="51" t="s">
        <v>113</v>
      </c>
      <c r="D194" s="1045"/>
      <c r="E194" s="1046"/>
      <c r="F194" s="1046"/>
      <c r="G194" s="1046"/>
      <c r="H194" s="1046"/>
      <c r="I194" s="1046"/>
      <c r="J194" s="1046"/>
      <c r="K194" s="1046"/>
      <c r="L194" s="405"/>
      <c r="M194" s="405"/>
      <c r="N194" s="405"/>
      <c r="O194" s="405"/>
      <c r="P194" s="405"/>
      <c r="Q194" s="405"/>
      <c r="R194" s="406"/>
      <c r="S194" s="391">
        <f t="shared" si="2"/>
        <v>0</v>
      </c>
      <c r="T194" s="52"/>
      <c r="U194" s="53"/>
      <c r="V194" s="52"/>
      <c r="W194" s="45"/>
      <c r="X194" s="52"/>
      <c r="Y194" s="53"/>
      <c r="Z194" s="394"/>
      <c r="AA194" s="395"/>
      <c r="AB194" s="394"/>
      <c r="AC194" s="53"/>
      <c r="AD194" s="396"/>
      <c r="AE194" s="397"/>
      <c r="AF194" s="396"/>
      <c r="AG194" s="397"/>
      <c r="AH194" s="396"/>
      <c r="AI194" s="397"/>
      <c r="AJ194" s="396"/>
      <c r="AK194" s="397"/>
      <c r="AL194" s="396"/>
      <c r="AM194" s="397"/>
      <c r="AN194" s="396"/>
      <c r="AO194" s="397"/>
      <c r="AP194" s="396"/>
      <c r="AQ194" s="397"/>
      <c r="AR194" s="256"/>
      <c r="AS194" s="165"/>
      <c r="AT194" s="165"/>
      <c r="AU194" s="632"/>
      <c r="AV194" s="631"/>
      <c r="AW194" s="599" t="s">
        <v>579</v>
      </c>
      <c r="AX194" s="387"/>
      <c r="AY194" s="387"/>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165"/>
      <c r="EZ194" s="165"/>
      <c r="FA194" s="165"/>
      <c r="FB194" s="165"/>
      <c r="FC194" s="165"/>
      <c r="FD194" s="165"/>
      <c r="FE194" s="165"/>
      <c r="FF194" s="165"/>
      <c r="FG194" s="165"/>
      <c r="FH194" s="165"/>
      <c r="FI194" s="165"/>
      <c r="FJ194" s="165"/>
      <c r="FK194" s="165"/>
      <c r="FL194" s="165"/>
      <c r="FM194" s="165"/>
      <c r="FN194" s="165"/>
      <c r="FO194" s="165"/>
      <c r="FP194" s="165"/>
      <c r="FQ194" s="165"/>
      <c r="FR194" s="165"/>
      <c r="FS194" s="165"/>
      <c r="FT194" s="165"/>
      <c r="FU194" s="165"/>
      <c r="FV194" s="165"/>
      <c r="FW194" s="165"/>
      <c r="FX194" s="165"/>
    </row>
    <row r="195" spans="2:180" s="162" customFormat="1" ht="14.25" customHeight="1">
      <c r="B195" s="369"/>
      <c r="C195" s="51" t="s">
        <v>114</v>
      </c>
      <c r="D195" s="1047"/>
      <c r="E195" s="1048"/>
      <c r="F195" s="1048"/>
      <c r="G195" s="1048"/>
      <c r="H195" s="1048"/>
      <c r="I195" s="1048"/>
      <c r="J195" s="1048"/>
      <c r="K195" s="1048"/>
      <c r="L195" s="591"/>
      <c r="M195" s="591"/>
      <c r="N195" s="591"/>
      <c r="O195" s="591"/>
      <c r="P195" s="591"/>
      <c r="Q195" s="591"/>
      <c r="R195" s="592"/>
      <c r="S195" s="391">
        <f t="shared" si="2"/>
        <v>0</v>
      </c>
      <c r="T195" s="52"/>
      <c r="U195" s="53"/>
      <c r="V195" s="52"/>
      <c r="W195" s="45"/>
      <c r="X195" s="52"/>
      <c r="Y195" s="53"/>
      <c r="Z195" s="394"/>
      <c r="AA195" s="395"/>
      <c r="AB195" s="394"/>
      <c r="AC195" s="53"/>
      <c r="AD195" s="396"/>
      <c r="AE195" s="397"/>
      <c r="AF195" s="396"/>
      <c r="AG195" s="397"/>
      <c r="AH195" s="396"/>
      <c r="AI195" s="397"/>
      <c r="AJ195" s="396"/>
      <c r="AK195" s="397"/>
      <c r="AL195" s="396"/>
      <c r="AM195" s="397"/>
      <c r="AN195" s="396"/>
      <c r="AO195" s="397"/>
      <c r="AP195" s="396"/>
      <c r="AQ195" s="397"/>
      <c r="AR195" s="256"/>
      <c r="AS195" s="165"/>
      <c r="AT195" s="165"/>
      <c r="AU195" s="632"/>
      <c r="AV195" s="387"/>
      <c r="AW195" s="599" t="s">
        <v>580</v>
      </c>
      <c r="AX195" s="387"/>
      <c r="AY195" s="387"/>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row>
    <row r="196" spans="2:180" s="162" customFormat="1" ht="14.25" customHeight="1" thickBot="1">
      <c r="B196" s="369"/>
      <c r="C196" s="58" t="s">
        <v>115</v>
      </c>
      <c r="D196" s="1042"/>
      <c r="E196" s="1043"/>
      <c r="F196" s="1043"/>
      <c r="G196" s="1043"/>
      <c r="H196" s="1043"/>
      <c r="I196" s="1043"/>
      <c r="J196" s="1043"/>
      <c r="K196" s="1043"/>
      <c r="L196" s="1043"/>
      <c r="M196" s="1043"/>
      <c r="N196" s="1043"/>
      <c r="O196" s="1043"/>
      <c r="P196" s="1043"/>
      <c r="Q196" s="1043"/>
      <c r="R196" s="1044"/>
      <c r="S196" s="391">
        <f t="shared" si="2"/>
        <v>0</v>
      </c>
      <c r="T196" s="55"/>
      <c r="U196" s="56"/>
      <c r="V196" s="55"/>
      <c r="W196" s="57"/>
      <c r="X196" s="55"/>
      <c r="Y196" s="56"/>
      <c r="Z196" s="383"/>
      <c r="AA196" s="384"/>
      <c r="AB196" s="383"/>
      <c r="AC196" s="56"/>
      <c r="AD196" s="398"/>
      <c r="AE196" s="399"/>
      <c r="AF196" s="398"/>
      <c r="AG196" s="399"/>
      <c r="AH196" s="398"/>
      <c r="AI196" s="399"/>
      <c r="AJ196" s="398"/>
      <c r="AK196" s="399"/>
      <c r="AL196" s="398"/>
      <c r="AM196" s="399"/>
      <c r="AN196" s="398"/>
      <c r="AO196" s="399"/>
      <c r="AP196" s="398"/>
      <c r="AQ196" s="399"/>
      <c r="AR196" s="256"/>
      <c r="AS196" s="165"/>
      <c r="AT196" s="165"/>
      <c r="AU196" s="151"/>
      <c r="AV196" s="387"/>
      <c r="AW196" s="599" t="s">
        <v>581</v>
      </c>
      <c r="AX196" s="387"/>
      <c r="AY196" s="387"/>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row>
    <row r="197" spans="2:180" s="162" customFormat="1" ht="14.25" customHeight="1" thickBot="1">
      <c r="B197" s="369"/>
      <c r="C197" s="374">
        <v>3</v>
      </c>
      <c r="D197" s="987">
        <f>J133</f>
        <v>0</v>
      </c>
      <c r="E197" s="988"/>
      <c r="F197" s="988"/>
      <c r="G197" s="988"/>
      <c r="H197" s="988"/>
      <c r="I197" s="988"/>
      <c r="J197" s="988"/>
      <c r="K197" s="988"/>
      <c r="L197" s="988"/>
      <c r="M197" s="988"/>
      <c r="N197" s="988"/>
      <c r="O197" s="988"/>
      <c r="P197" s="988"/>
      <c r="Q197" s="988"/>
      <c r="R197" s="989"/>
      <c r="S197" s="375">
        <f>SUM(S198:S203)</f>
        <v>0</v>
      </c>
      <c r="T197" s="400"/>
      <c r="U197" s="401"/>
      <c r="V197" s="401"/>
      <c r="W197" s="401"/>
      <c r="X197" s="401"/>
      <c r="Y197" s="401"/>
      <c r="Z197" s="401"/>
      <c r="AA197" s="401"/>
      <c r="AB197" s="401"/>
      <c r="AC197" s="401"/>
      <c r="AD197" s="402"/>
      <c r="AE197" s="402"/>
      <c r="AF197" s="402"/>
      <c r="AG197" s="402"/>
      <c r="AH197" s="402"/>
      <c r="AI197" s="402"/>
      <c r="AJ197" s="402"/>
      <c r="AK197" s="402"/>
      <c r="AL197" s="402"/>
      <c r="AM197" s="402"/>
      <c r="AN197" s="402"/>
      <c r="AO197" s="402"/>
      <c r="AP197" s="402"/>
      <c r="AQ197" s="403"/>
      <c r="AR197" s="256"/>
      <c r="AS197" s="165"/>
      <c r="AT197" s="165"/>
      <c r="AU197" s="151"/>
      <c r="AV197" s="387"/>
      <c r="AW197" s="599" t="s">
        <v>582</v>
      </c>
      <c r="AX197" s="387"/>
      <c r="AY197" s="387"/>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165"/>
      <c r="EZ197" s="165"/>
      <c r="FA197" s="165"/>
      <c r="FB197" s="165"/>
      <c r="FC197" s="165"/>
      <c r="FD197" s="165"/>
      <c r="FE197" s="165"/>
      <c r="FF197" s="165"/>
      <c r="FG197" s="165"/>
      <c r="FH197" s="165"/>
      <c r="FI197" s="165"/>
      <c r="FJ197" s="165"/>
      <c r="FK197" s="165"/>
      <c r="FL197" s="165"/>
      <c r="FM197" s="165"/>
      <c r="FN197" s="165"/>
      <c r="FO197" s="165"/>
      <c r="FP197" s="165"/>
      <c r="FQ197" s="165"/>
      <c r="FR197" s="165"/>
      <c r="FS197" s="165"/>
      <c r="FT197" s="165"/>
      <c r="FU197" s="165"/>
      <c r="FV197" s="165"/>
      <c r="FW197" s="165"/>
      <c r="FX197" s="165"/>
    </row>
    <row r="198" spans="2:180" s="162" customFormat="1" ht="14.25" customHeight="1" thickBot="1">
      <c r="B198" s="369"/>
      <c r="C198" s="51" t="s">
        <v>116</v>
      </c>
      <c r="D198" s="995"/>
      <c r="E198" s="996"/>
      <c r="F198" s="996"/>
      <c r="G198" s="996"/>
      <c r="H198" s="996"/>
      <c r="I198" s="996"/>
      <c r="J198" s="996"/>
      <c r="K198" s="996"/>
      <c r="L198" s="996"/>
      <c r="M198" s="996"/>
      <c r="N198" s="996"/>
      <c r="O198" s="996"/>
      <c r="P198" s="996"/>
      <c r="Q198" s="996"/>
      <c r="R198" s="997"/>
      <c r="S198" s="391">
        <f t="shared" ref="S198:S203" si="3">SUM(T198:AQ198)</f>
        <v>0</v>
      </c>
      <c r="T198" s="48"/>
      <c r="U198" s="49"/>
      <c r="V198" s="48"/>
      <c r="W198" s="50"/>
      <c r="X198" s="48"/>
      <c r="Y198" s="49"/>
      <c r="Z198" s="48"/>
      <c r="AA198" s="50"/>
      <c r="AB198" s="378"/>
      <c r="AC198" s="49"/>
      <c r="AD198" s="392"/>
      <c r="AE198" s="393"/>
      <c r="AF198" s="392"/>
      <c r="AG198" s="393"/>
      <c r="AH198" s="392"/>
      <c r="AI198" s="393"/>
      <c r="AJ198" s="392"/>
      <c r="AK198" s="393"/>
      <c r="AL198" s="392"/>
      <c r="AM198" s="393"/>
      <c r="AN198" s="392"/>
      <c r="AO198" s="393"/>
      <c r="AP198" s="392"/>
      <c r="AQ198" s="393"/>
      <c r="AR198" s="256"/>
      <c r="AS198" s="165"/>
      <c r="AT198" s="165"/>
      <c r="AU198" s="151"/>
      <c r="AV198" s="165"/>
      <c r="AW198" s="599" t="s">
        <v>583</v>
      </c>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165"/>
      <c r="EZ198" s="165"/>
      <c r="FA198" s="165"/>
      <c r="FB198" s="165"/>
      <c r="FC198" s="165"/>
      <c r="FD198" s="165"/>
      <c r="FE198" s="165"/>
      <c r="FF198" s="165"/>
      <c r="FG198" s="165"/>
      <c r="FH198" s="165"/>
      <c r="FI198" s="165"/>
      <c r="FJ198" s="165"/>
      <c r="FK198" s="165"/>
      <c r="FL198" s="165"/>
      <c r="FM198" s="165"/>
      <c r="FN198" s="165"/>
      <c r="FO198" s="165"/>
      <c r="FP198" s="165"/>
      <c r="FQ198" s="165"/>
      <c r="FR198" s="165"/>
      <c r="FS198" s="165"/>
      <c r="FT198" s="165"/>
      <c r="FU198" s="165"/>
      <c r="FV198" s="165"/>
      <c r="FW198" s="165"/>
      <c r="FX198" s="165"/>
    </row>
    <row r="199" spans="2:180" s="162" customFormat="1" ht="14.25" customHeight="1">
      <c r="B199" s="369"/>
      <c r="C199" s="51" t="s">
        <v>117</v>
      </c>
      <c r="D199" s="995"/>
      <c r="E199" s="996"/>
      <c r="F199" s="996"/>
      <c r="G199" s="996"/>
      <c r="H199" s="996"/>
      <c r="I199" s="996"/>
      <c r="J199" s="996"/>
      <c r="K199" s="996"/>
      <c r="L199" s="996"/>
      <c r="M199" s="996"/>
      <c r="N199" s="996"/>
      <c r="O199" s="996"/>
      <c r="P199" s="996"/>
      <c r="Q199" s="996"/>
      <c r="R199" s="997"/>
      <c r="S199" s="391">
        <f t="shared" si="3"/>
        <v>0</v>
      </c>
      <c r="T199" s="52"/>
      <c r="U199" s="53"/>
      <c r="V199" s="52"/>
      <c r="W199" s="45"/>
      <c r="X199" s="52"/>
      <c r="Y199" s="53"/>
      <c r="Z199" s="394"/>
      <c r="AA199" s="395"/>
      <c r="AB199" s="394"/>
      <c r="AC199" s="53"/>
      <c r="AD199" s="396"/>
      <c r="AE199" s="397"/>
      <c r="AF199" s="396"/>
      <c r="AG199" s="397"/>
      <c r="AH199" s="396"/>
      <c r="AI199" s="397"/>
      <c r="AJ199" s="396"/>
      <c r="AK199" s="397"/>
      <c r="AL199" s="396"/>
      <c r="AM199" s="397"/>
      <c r="AN199" s="396"/>
      <c r="AO199" s="397"/>
      <c r="AP199" s="396"/>
      <c r="AQ199" s="397"/>
      <c r="AR199" s="256"/>
      <c r="AS199" s="165"/>
      <c r="AT199" s="165"/>
      <c r="AU199" s="151"/>
      <c r="AV199" s="165"/>
      <c r="AW199" s="599" t="s">
        <v>584</v>
      </c>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5"/>
      <c r="DF199" s="165"/>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165"/>
      <c r="EZ199" s="165"/>
      <c r="FA199" s="165"/>
      <c r="FB199" s="165"/>
      <c r="FC199" s="165"/>
      <c r="FD199" s="165"/>
      <c r="FE199" s="165"/>
      <c r="FF199" s="165"/>
      <c r="FG199" s="165"/>
      <c r="FH199" s="165"/>
      <c r="FI199" s="165"/>
      <c r="FJ199" s="165"/>
      <c r="FK199" s="165"/>
      <c r="FL199" s="165"/>
      <c r="FM199" s="165"/>
      <c r="FN199" s="165"/>
      <c r="FO199" s="165"/>
      <c r="FP199" s="165"/>
      <c r="FQ199" s="165"/>
      <c r="FR199" s="165"/>
      <c r="FS199" s="165"/>
      <c r="FT199" s="165"/>
      <c r="FU199" s="165"/>
      <c r="FV199" s="165"/>
      <c r="FW199" s="165"/>
      <c r="FX199" s="165"/>
    </row>
    <row r="200" spans="2:180" s="162" customFormat="1" ht="14.25" customHeight="1">
      <c r="B200" s="369"/>
      <c r="C200" s="51" t="s">
        <v>118</v>
      </c>
      <c r="D200" s="1000"/>
      <c r="E200" s="1001"/>
      <c r="F200" s="1001"/>
      <c r="G200" s="1001"/>
      <c r="H200" s="1001"/>
      <c r="I200" s="1001"/>
      <c r="J200" s="1001"/>
      <c r="K200" s="1001"/>
      <c r="L200" s="1001"/>
      <c r="M200" s="1001"/>
      <c r="N200" s="1001"/>
      <c r="O200" s="1001"/>
      <c r="P200" s="1001"/>
      <c r="Q200" s="1001"/>
      <c r="R200" s="1002"/>
      <c r="S200" s="391">
        <f t="shared" si="3"/>
        <v>0</v>
      </c>
      <c r="T200" s="52"/>
      <c r="U200" s="53"/>
      <c r="V200" s="52"/>
      <c r="W200" s="45"/>
      <c r="X200" s="52"/>
      <c r="Y200" s="53"/>
      <c r="Z200" s="394"/>
      <c r="AA200" s="395"/>
      <c r="AB200" s="394"/>
      <c r="AC200" s="53"/>
      <c r="AD200" s="396"/>
      <c r="AE200" s="397"/>
      <c r="AF200" s="396"/>
      <c r="AG200" s="397"/>
      <c r="AH200" s="396"/>
      <c r="AI200" s="397"/>
      <c r="AJ200" s="396"/>
      <c r="AK200" s="397"/>
      <c r="AL200" s="396"/>
      <c r="AM200" s="397"/>
      <c r="AN200" s="396"/>
      <c r="AO200" s="397"/>
      <c r="AP200" s="396"/>
      <c r="AQ200" s="397"/>
      <c r="AR200" s="256"/>
      <c r="AS200" s="165"/>
      <c r="AT200" s="165"/>
      <c r="AU200" s="165"/>
      <c r="AV200" s="165"/>
      <c r="AW200" s="599" t="s">
        <v>585</v>
      </c>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5"/>
      <c r="DF200" s="165"/>
      <c r="DG200" s="165"/>
      <c r="DH200" s="165"/>
      <c r="DI200" s="165"/>
      <c r="DJ200" s="165"/>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165"/>
      <c r="EZ200" s="165"/>
      <c r="FA200" s="165"/>
      <c r="FB200" s="165"/>
      <c r="FC200" s="165"/>
      <c r="FD200" s="165"/>
      <c r="FE200" s="165"/>
      <c r="FF200" s="165"/>
      <c r="FG200" s="165"/>
      <c r="FH200" s="165"/>
      <c r="FI200" s="165"/>
      <c r="FJ200" s="165"/>
      <c r="FK200" s="165"/>
      <c r="FL200" s="165"/>
      <c r="FM200" s="165"/>
      <c r="FN200" s="165"/>
      <c r="FO200" s="165"/>
      <c r="FP200" s="165"/>
      <c r="FQ200" s="165"/>
      <c r="FR200" s="165"/>
      <c r="FS200" s="165"/>
      <c r="FT200" s="165"/>
      <c r="FU200" s="165"/>
      <c r="FV200" s="165"/>
      <c r="FW200" s="165"/>
      <c r="FX200" s="165"/>
    </row>
    <row r="201" spans="2:180" s="162" customFormat="1" ht="14.25" customHeight="1">
      <c r="B201" s="369"/>
      <c r="C201" s="51" t="s">
        <v>119</v>
      </c>
      <c r="D201" s="1047"/>
      <c r="E201" s="1048"/>
      <c r="F201" s="1048"/>
      <c r="G201" s="1048"/>
      <c r="H201" s="1048"/>
      <c r="I201" s="1048"/>
      <c r="J201" s="1048"/>
      <c r="K201" s="1048"/>
      <c r="L201" s="1048"/>
      <c r="M201" s="1048"/>
      <c r="N201" s="1048"/>
      <c r="O201" s="1048"/>
      <c r="P201" s="1048"/>
      <c r="Q201" s="1048"/>
      <c r="R201" s="1224"/>
      <c r="S201" s="391">
        <f t="shared" si="3"/>
        <v>0</v>
      </c>
      <c r="T201" s="52"/>
      <c r="U201" s="53"/>
      <c r="V201" s="52"/>
      <c r="W201" s="45"/>
      <c r="X201" s="52"/>
      <c r="Y201" s="53"/>
      <c r="Z201" s="394"/>
      <c r="AA201" s="395"/>
      <c r="AB201" s="394"/>
      <c r="AC201" s="53"/>
      <c r="AD201" s="396"/>
      <c r="AE201" s="397"/>
      <c r="AF201" s="396"/>
      <c r="AG201" s="397"/>
      <c r="AH201" s="396"/>
      <c r="AI201" s="397"/>
      <c r="AJ201" s="396"/>
      <c r="AK201" s="397"/>
      <c r="AL201" s="396"/>
      <c r="AM201" s="397"/>
      <c r="AN201" s="396"/>
      <c r="AO201" s="397"/>
      <c r="AP201" s="396"/>
      <c r="AQ201" s="397"/>
      <c r="AR201" s="256"/>
      <c r="AS201" s="165"/>
      <c r="AT201" s="165"/>
      <c r="AU201" s="165"/>
      <c r="AV201" s="165"/>
      <c r="AW201" s="599" t="s">
        <v>586</v>
      </c>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s="165"/>
      <c r="DJ201" s="165"/>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165"/>
      <c r="EZ201" s="165"/>
      <c r="FA201" s="165"/>
      <c r="FB201" s="165"/>
      <c r="FC201" s="165"/>
      <c r="FD201" s="165"/>
      <c r="FE201" s="165"/>
      <c r="FF201" s="165"/>
      <c r="FG201" s="165"/>
      <c r="FH201" s="165"/>
      <c r="FI201" s="165"/>
      <c r="FJ201" s="165"/>
      <c r="FK201" s="165"/>
      <c r="FL201" s="165"/>
      <c r="FM201" s="165"/>
      <c r="FN201" s="165"/>
      <c r="FO201" s="165"/>
      <c r="FP201" s="165"/>
      <c r="FQ201" s="165"/>
      <c r="FR201" s="165"/>
      <c r="FS201" s="165"/>
      <c r="FT201" s="165"/>
      <c r="FU201" s="165"/>
      <c r="FV201" s="165"/>
      <c r="FW201" s="165"/>
      <c r="FX201" s="165"/>
    </row>
    <row r="202" spans="2:180" s="162" customFormat="1" ht="14.25" customHeight="1">
      <c r="B202" s="369"/>
      <c r="C202" s="51" t="s">
        <v>120</v>
      </c>
      <c r="D202" s="1042"/>
      <c r="E202" s="1043"/>
      <c r="F202" s="1043"/>
      <c r="G202" s="1043"/>
      <c r="H202" s="1043"/>
      <c r="I202" s="1043"/>
      <c r="J202" s="1043"/>
      <c r="K202" s="1043"/>
      <c r="L202" s="1043"/>
      <c r="M202" s="1043"/>
      <c r="N202" s="1043"/>
      <c r="O202" s="1043"/>
      <c r="P202" s="1043"/>
      <c r="Q202" s="1043"/>
      <c r="R202" s="1044"/>
      <c r="S202" s="391">
        <f t="shared" si="3"/>
        <v>0</v>
      </c>
      <c r="T202" s="52"/>
      <c r="U202" s="53"/>
      <c r="V202" s="52"/>
      <c r="W202" s="45"/>
      <c r="X202" s="52"/>
      <c r="Y202" s="53"/>
      <c r="Z202" s="394"/>
      <c r="AA202" s="395"/>
      <c r="AB202" s="394"/>
      <c r="AC202" s="53"/>
      <c r="AD202" s="396"/>
      <c r="AE202" s="397"/>
      <c r="AF202" s="396"/>
      <c r="AG202" s="397"/>
      <c r="AH202" s="396"/>
      <c r="AI202" s="397"/>
      <c r="AJ202" s="396"/>
      <c r="AK202" s="397"/>
      <c r="AL202" s="396"/>
      <c r="AM202" s="397"/>
      <c r="AN202" s="396"/>
      <c r="AO202" s="397"/>
      <c r="AP202" s="396"/>
      <c r="AQ202" s="397"/>
      <c r="AR202" s="256"/>
      <c r="AS202" s="165"/>
      <c r="AT202" s="165"/>
      <c r="AU202" s="165"/>
      <c r="AV202" s="165"/>
      <c r="AW202" s="599" t="s">
        <v>587</v>
      </c>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s="165"/>
      <c r="DJ202" s="165"/>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165"/>
      <c r="EZ202" s="165"/>
      <c r="FA202" s="165"/>
      <c r="FB202" s="165"/>
      <c r="FC202" s="165"/>
      <c r="FD202" s="165"/>
      <c r="FE202" s="165"/>
      <c r="FF202" s="165"/>
      <c r="FG202" s="165"/>
      <c r="FH202" s="165"/>
      <c r="FI202" s="165"/>
      <c r="FJ202" s="165"/>
      <c r="FK202" s="165"/>
      <c r="FL202" s="165"/>
      <c r="FM202" s="165"/>
      <c r="FN202" s="165"/>
      <c r="FO202" s="165"/>
      <c r="FP202" s="165"/>
      <c r="FQ202" s="165"/>
      <c r="FR202" s="165"/>
      <c r="FS202" s="165"/>
      <c r="FT202" s="165"/>
      <c r="FU202" s="165"/>
      <c r="FV202" s="165"/>
      <c r="FW202" s="165"/>
      <c r="FX202" s="165"/>
    </row>
    <row r="203" spans="2:180" s="162" customFormat="1" ht="14.4" thickBot="1">
      <c r="B203" s="369"/>
      <c r="C203" s="51" t="s">
        <v>121</v>
      </c>
      <c r="D203" s="1042"/>
      <c r="E203" s="1043"/>
      <c r="F203" s="1043"/>
      <c r="G203" s="1043"/>
      <c r="H203" s="1043"/>
      <c r="I203" s="1043"/>
      <c r="J203" s="1043"/>
      <c r="K203" s="1043"/>
      <c r="L203" s="1043"/>
      <c r="M203" s="1043"/>
      <c r="N203" s="1043"/>
      <c r="O203" s="1043"/>
      <c r="P203" s="1043"/>
      <c r="Q203" s="1043"/>
      <c r="R203" s="1044"/>
      <c r="S203" s="391">
        <f t="shared" si="3"/>
        <v>0</v>
      </c>
      <c r="T203" s="55"/>
      <c r="U203" s="56"/>
      <c r="V203" s="55"/>
      <c r="W203" s="57"/>
      <c r="X203" s="55"/>
      <c r="Y203" s="56"/>
      <c r="Z203" s="383"/>
      <c r="AA203" s="384"/>
      <c r="AB203" s="383"/>
      <c r="AC203" s="56"/>
      <c r="AD203" s="398"/>
      <c r="AE203" s="399"/>
      <c r="AF203" s="398"/>
      <c r="AG203" s="399"/>
      <c r="AH203" s="398"/>
      <c r="AI203" s="399"/>
      <c r="AJ203" s="398"/>
      <c r="AK203" s="399"/>
      <c r="AL203" s="398"/>
      <c r="AM203" s="399"/>
      <c r="AN203" s="398"/>
      <c r="AO203" s="399"/>
      <c r="AP203" s="398"/>
      <c r="AQ203" s="399"/>
      <c r="AR203" s="256"/>
      <c r="AS203" s="165"/>
      <c r="AT203" s="165"/>
      <c r="AU203" s="165"/>
      <c r="AV203" s="165"/>
      <c r="AW203" s="599" t="s">
        <v>588</v>
      </c>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5"/>
      <c r="DF203" s="165"/>
      <c r="DG203" s="165"/>
      <c r="DH203" s="165"/>
      <c r="DI203" s="165"/>
      <c r="DJ203" s="165"/>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165"/>
      <c r="EZ203" s="165"/>
      <c r="FA203" s="165"/>
      <c r="FB203" s="165"/>
      <c r="FC203" s="165"/>
      <c r="FD203" s="165"/>
      <c r="FE203" s="165"/>
      <c r="FF203" s="165"/>
      <c r="FG203" s="165"/>
      <c r="FH203" s="165"/>
      <c r="FI203" s="165"/>
      <c r="FJ203" s="165"/>
      <c r="FK203" s="165"/>
      <c r="FL203" s="165"/>
      <c r="FM203" s="165"/>
      <c r="FN203" s="165"/>
      <c r="FO203" s="165"/>
      <c r="FP203" s="165"/>
      <c r="FQ203" s="165"/>
      <c r="FR203" s="165"/>
      <c r="FS203" s="165"/>
      <c r="FT203" s="165"/>
      <c r="FU203" s="165"/>
      <c r="FV203" s="165"/>
      <c r="FW203" s="165"/>
      <c r="FX203" s="165"/>
    </row>
    <row r="204" spans="2:180" s="162" customFormat="1" ht="14.4" thickBot="1">
      <c r="B204" s="369"/>
      <c r="C204" s="374">
        <v>4</v>
      </c>
      <c r="D204" s="987">
        <f>J134</f>
        <v>0</v>
      </c>
      <c r="E204" s="988"/>
      <c r="F204" s="988"/>
      <c r="G204" s="988"/>
      <c r="H204" s="988"/>
      <c r="I204" s="988"/>
      <c r="J204" s="988"/>
      <c r="K204" s="988"/>
      <c r="L204" s="988"/>
      <c r="M204" s="988"/>
      <c r="N204" s="988"/>
      <c r="O204" s="988"/>
      <c r="P204" s="988"/>
      <c r="Q204" s="988"/>
      <c r="R204" s="989"/>
      <c r="S204" s="375">
        <f>SUM(S205:S210)</f>
        <v>0</v>
      </c>
      <c r="T204" s="400"/>
      <c r="U204" s="401"/>
      <c r="V204" s="401"/>
      <c r="W204" s="401"/>
      <c r="X204" s="401"/>
      <c r="Y204" s="401"/>
      <c r="Z204" s="401"/>
      <c r="AA204" s="401"/>
      <c r="AB204" s="401"/>
      <c r="AC204" s="401"/>
      <c r="AD204" s="402"/>
      <c r="AE204" s="402"/>
      <c r="AF204" s="402"/>
      <c r="AG204" s="402"/>
      <c r="AH204" s="402"/>
      <c r="AI204" s="402"/>
      <c r="AJ204" s="402"/>
      <c r="AK204" s="402"/>
      <c r="AL204" s="402"/>
      <c r="AM204" s="402"/>
      <c r="AN204" s="402"/>
      <c r="AO204" s="402"/>
      <c r="AP204" s="402"/>
      <c r="AQ204" s="403"/>
      <c r="AR204" s="256"/>
      <c r="AS204" s="165"/>
      <c r="AT204" s="165"/>
      <c r="AU204" s="165"/>
      <c r="AV204" s="165"/>
      <c r="AW204" s="599" t="s">
        <v>589</v>
      </c>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5"/>
      <c r="DF204" s="165"/>
      <c r="DG204" s="165"/>
      <c r="DH204" s="165"/>
      <c r="DI204" s="165"/>
      <c r="DJ204" s="165"/>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165"/>
      <c r="EZ204" s="165"/>
      <c r="FA204" s="165"/>
      <c r="FB204" s="165"/>
      <c r="FC204" s="165"/>
      <c r="FD204" s="165"/>
      <c r="FE204" s="165"/>
      <c r="FF204" s="165"/>
      <c r="FG204" s="165"/>
      <c r="FH204" s="165"/>
      <c r="FI204" s="165"/>
      <c r="FJ204" s="165"/>
      <c r="FK204" s="165"/>
      <c r="FL204" s="165"/>
      <c r="FM204" s="165"/>
      <c r="FN204" s="165"/>
      <c r="FO204" s="165"/>
      <c r="FP204" s="165"/>
      <c r="FQ204" s="165"/>
      <c r="FR204" s="165"/>
      <c r="FS204" s="165"/>
      <c r="FT204" s="165"/>
      <c r="FU204" s="165"/>
      <c r="FV204" s="165"/>
      <c r="FW204" s="165"/>
      <c r="FX204" s="165"/>
    </row>
    <row r="205" spans="2:180" s="162" customFormat="1" ht="14.4" thickBot="1">
      <c r="B205" s="369"/>
      <c r="C205" s="47" t="s">
        <v>122</v>
      </c>
      <c r="D205" s="995"/>
      <c r="E205" s="996"/>
      <c r="F205" s="996"/>
      <c r="G205" s="996"/>
      <c r="H205" s="996"/>
      <c r="I205" s="996"/>
      <c r="J205" s="996"/>
      <c r="K205" s="996"/>
      <c r="L205" s="996"/>
      <c r="M205" s="996"/>
      <c r="N205" s="996"/>
      <c r="O205" s="996"/>
      <c r="P205" s="996"/>
      <c r="Q205" s="996"/>
      <c r="R205" s="997"/>
      <c r="S205" s="404">
        <f t="shared" ref="S205:S210" si="4">SUM(T205:AQ205)</f>
        <v>0</v>
      </c>
      <c r="T205" s="48"/>
      <c r="U205" s="49"/>
      <c r="V205" s="48"/>
      <c r="W205" s="50"/>
      <c r="X205" s="48"/>
      <c r="Y205" s="49"/>
      <c r="Z205" s="378"/>
      <c r="AA205" s="377"/>
      <c r="AB205" s="378"/>
      <c r="AC205" s="49"/>
      <c r="AD205" s="392"/>
      <c r="AE205" s="393"/>
      <c r="AF205" s="392"/>
      <c r="AG205" s="393"/>
      <c r="AH205" s="392"/>
      <c r="AI205" s="393"/>
      <c r="AJ205" s="392"/>
      <c r="AK205" s="393"/>
      <c r="AL205" s="392"/>
      <c r="AM205" s="393"/>
      <c r="AN205" s="392"/>
      <c r="AO205" s="393"/>
      <c r="AP205" s="392"/>
      <c r="AQ205" s="393"/>
      <c r="AR205" s="256"/>
      <c r="AS205" s="165"/>
      <c r="AT205" s="165"/>
      <c r="AU205" s="165"/>
      <c r="AV205" s="165"/>
      <c r="AW205" s="599" t="s">
        <v>590</v>
      </c>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165"/>
      <c r="EZ205" s="165"/>
      <c r="FA205" s="165"/>
      <c r="FB205" s="165"/>
      <c r="FC205" s="165"/>
      <c r="FD205" s="165"/>
      <c r="FE205" s="165"/>
      <c r="FF205" s="165"/>
      <c r="FG205" s="165"/>
      <c r="FH205" s="165"/>
      <c r="FI205" s="165"/>
      <c r="FJ205" s="165"/>
      <c r="FK205" s="165"/>
      <c r="FL205" s="165"/>
      <c r="FM205" s="165"/>
      <c r="FN205" s="165"/>
      <c r="FO205" s="165"/>
      <c r="FP205" s="165"/>
      <c r="FQ205" s="165"/>
      <c r="FR205" s="165"/>
      <c r="FS205" s="165"/>
      <c r="FT205" s="165"/>
      <c r="FU205" s="165"/>
      <c r="FV205" s="165"/>
      <c r="FW205" s="165"/>
      <c r="FX205" s="165"/>
    </row>
    <row r="206" spans="2:180" s="162" customFormat="1" ht="13.8">
      <c r="B206" s="369"/>
      <c r="C206" s="47" t="s">
        <v>123</v>
      </c>
      <c r="D206" s="995"/>
      <c r="E206" s="996"/>
      <c r="F206" s="996"/>
      <c r="G206" s="996"/>
      <c r="H206" s="996"/>
      <c r="I206" s="996"/>
      <c r="J206" s="996"/>
      <c r="K206" s="996"/>
      <c r="L206" s="996"/>
      <c r="M206" s="996"/>
      <c r="N206" s="996"/>
      <c r="O206" s="996"/>
      <c r="P206" s="996"/>
      <c r="Q206" s="996"/>
      <c r="R206" s="997"/>
      <c r="S206" s="391">
        <f t="shared" si="4"/>
        <v>0</v>
      </c>
      <c r="T206" s="52"/>
      <c r="U206" s="53"/>
      <c r="V206" s="52"/>
      <c r="W206" s="45"/>
      <c r="X206" s="52"/>
      <c r="Y206" s="53"/>
      <c r="Z206" s="394"/>
      <c r="AA206" s="395"/>
      <c r="AB206" s="394"/>
      <c r="AC206" s="53"/>
      <c r="AD206" s="396"/>
      <c r="AE206" s="397"/>
      <c r="AF206" s="396"/>
      <c r="AG206" s="397"/>
      <c r="AH206" s="396"/>
      <c r="AI206" s="397"/>
      <c r="AJ206" s="396"/>
      <c r="AK206" s="397"/>
      <c r="AL206" s="396"/>
      <c r="AM206" s="397"/>
      <c r="AN206" s="396"/>
      <c r="AO206" s="397"/>
      <c r="AP206" s="396"/>
      <c r="AQ206" s="397"/>
      <c r="AR206" s="256"/>
      <c r="AS206" s="165"/>
      <c r="AT206" s="165"/>
      <c r="AU206" s="165"/>
      <c r="AV206" s="165"/>
      <c r="AW206" s="599" t="s">
        <v>591</v>
      </c>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5"/>
      <c r="DF206" s="165"/>
      <c r="DG206" s="165"/>
      <c r="DH206" s="165"/>
      <c r="DI206" s="165"/>
      <c r="DJ206" s="165"/>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165"/>
      <c r="EZ206" s="165"/>
      <c r="FA206" s="165"/>
      <c r="FB206" s="165"/>
      <c r="FC206" s="165"/>
      <c r="FD206" s="165"/>
      <c r="FE206" s="165"/>
      <c r="FF206" s="165"/>
      <c r="FG206" s="165"/>
      <c r="FH206" s="165"/>
      <c r="FI206" s="165"/>
      <c r="FJ206" s="165"/>
      <c r="FK206" s="165"/>
      <c r="FL206" s="165"/>
      <c r="FM206" s="165"/>
      <c r="FN206" s="165"/>
      <c r="FO206" s="165"/>
      <c r="FP206" s="165"/>
      <c r="FQ206" s="165"/>
      <c r="FR206" s="165"/>
      <c r="FS206" s="165"/>
      <c r="FT206" s="165"/>
      <c r="FU206" s="165"/>
      <c r="FV206" s="165"/>
      <c r="FW206" s="165"/>
      <c r="FX206" s="165"/>
    </row>
    <row r="207" spans="2:180" s="162" customFormat="1" ht="13.8">
      <c r="B207" s="369"/>
      <c r="C207" s="47" t="s">
        <v>124</v>
      </c>
      <c r="D207" s="1000"/>
      <c r="E207" s="1001"/>
      <c r="F207" s="1001"/>
      <c r="G207" s="1001"/>
      <c r="H207" s="1001"/>
      <c r="I207" s="1001"/>
      <c r="J207" s="1001"/>
      <c r="K207" s="1001"/>
      <c r="L207" s="1001"/>
      <c r="M207" s="1001"/>
      <c r="N207" s="1001"/>
      <c r="O207" s="1001"/>
      <c r="P207" s="1001"/>
      <c r="Q207" s="1001"/>
      <c r="R207" s="1002"/>
      <c r="S207" s="391">
        <f t="shared" si="4"/>
        <v>0</v>
      </c>
      <c r="T207" s="52"/>
      <c r="U207" s="53"/>
      <c r="V207" s="52"/>
      <c r="W207" s="45"/>
      <c r="X207" s="52"/>
      <c r="Y207" s="53"/>
      <c r="Z207" s="394"/>
      <c r="AA207" s="395"/>
      <c r="AB207" s="394"/>
      <c r="AC207" s="53"/>
      <c r="AD207" s="396"/>
      <c r="AE207" s="397"/>
      <c r="AF207" s="396"/>
      <c r="AG207" s="397"/>
      <c r="AH207" s="396"/>
      <c r="AI207" s="397"/>
      <c r="AJ207" s="396"/>
      <c r="AK207" s="397"/>
      <c r="AL207" s="396"/>
      <c r="AM207" s="397"/>
      <c r="AN207" s="396"/>
      <c r="AO207" s="397"/>
      <c r="AP207" s="396"/>
      <c r="AQ207" s="397"/>
      <c r="AR207" s="256"/>
      <c r="AS207" s="165"/>
      <c r="AT207" s="165"/>
      <c r="AU207" s="165"/>
      <c r="AV207" s="165"/>
      <c r="AW207" s="599" t="s">
        <v>592</v>
      </c>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5"/>
      <c r="DF207" s="165"/>
      <c r="DG207" s="165"/>
      <c r="DH207" s="165"/>
      <c r="DI207" s="165"/>
      <c r="DJ207" s="165"/>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165"/>
      <c r="EZ207" s="165"/>
      <c r="FA207" s="165"/>
      <c r="FB207" s="165"/>
      <c r="FC207" s="165"/>
      <c r="FD207" s="165"/>
      <c r="FE207" s="165"/>
      <c r="FF207" s="165"/>
      <c r="FG207" s="165"/>
      <c r="FH207" s="165"/>
      <c r="FI207" s="165"/>
      <c r="FJ207" s="165"/>
      <c r="FK207" s="165"/>
      <c r="FL207" s="165"/>
      <c r="FM207" s="165"/>
      <c r="FN207" s="165"/>
      <c r="FO207" s="165"/>
      <c r="FP207" s="165"/>
      <c r="FQ207" s="165"/>
      <c r="FR207" s="165"/>
      <c r="FS207" s="165"/>
      <c r="FT207" s="165"/>
      <c r="FU207" s="165"/>
      <c r="FV207" s="165"/>
      <c r="FW207" s="165"/>
      <c r="FX207" s="165"/>
    </row>
    <row r="208" spans="2:180" s="162" customFormat="1" ht="13.8">
      <c r="B208" s="369"/>
      <c r="C208" s="47" t="s">
        <v>125</v>
      </c>
      <c r="D208" s="1000"/>
      <c r="E208" s="1001"/>
      <c r="F208" s="1001"/>
      <c r="G208" s="1001"/>
      <c r="H208" s="1001"/>
      <c r="I208" s="1001"/>
      <c r="J208" s="1001"/>
      <c r="K208" s="1001"/>
      <c r="L208" s="1001"/>
      <c r="M208" s="1001"/>
      <c r="N208" s="1001"/>
      <c r="O208" s="1001"/>
      <c r="P208" s="1001"/>
      <c r="Q208" s="1001"/>
      <c r="R208" s="1002"/>
      <c r="S208" s="391">
        <f t="shared" si="4"/>
        <v>0</v>
      </c>
      <c r="T208" s="52"/>
      <c r="U208" s="53"/>
      <c r="V208" s="52"/>
      <c r="W208" s="45"/>
      <c r="X208" s="52"/>
      <c r="Y208" s="53"/>
      <c r="Z208" s="394"/>
      <c r="AA208" s="395"/>
      <c r="AB208" s="394"/>
      <c r="AC208" s="53"/>
      <c r="AD208" s="396"/>
      <c r="AE208" s="397"/>
      <c r="AF208" s="396"/>
      <c r="AG208" s="397"/>
      <c r="AH208" s="396"/>
      <c r="AI208" s="397"/>
      <c r="AJ208" s="396"/>
      <c r="AK208" s="397"/>
      <c r="AL208" s="396"/>
      <c r="AM208" s="397"/>
      <c r="AN208" s="396"/>
      <c r="AO208" s="397"/>
      <c r="AP208" s="396"/>
      <c r="AQ208" s="397"/>
      <c r="AR208" s="256"/>
      <c r="AS208" s="165"/>
      <c r="AT208" s="165"/>
      <c r="AU208" s="165"/>
      <c r="AV208" s="165"/>
      <c r="AW208" s="599" t="s">
        <v>593</v>
      </c>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5"/>
      <c r="DF208" s="165"/>
      <c r="DG208" s="165"/>
      <c r="DH208" s="165"/>
      <c r="DI208" s="165"/>
      <c r="DJ208" s="165"/>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165"/>
      <c r="EZ208" s="165"/>
      <c r="FA208" s="165"/>
      <c r="FB208" s="165"/>
      <c r="FC208" s="165"/>
      <c r="FD208" s="165"/>
      <c r="FE208" s="165"/>
      <c r="FF208" s="165"/>
      <c r="FG208" s="165"/>
      <c r="FH208" s="165"/>
      <c r="FI208" s="165"/>
      <c r="FJ208" s="165"/>
      <c r="FK208" s="165"/>
      <c r="FL208" s="165"/>
      <c r="FM208" s="165"/>
      <c r="FN208" s="165"/>
      <c r="FO208" s="165"/>
      <c r="FP208" s="165"/>
      <c r="FQ208" s="165"/>
      <c r="FR208" s="165"/>
      <c r="FS208" s="165"/>
      <c r="FT208" s="165"/>
      <c r="FU208" s="165"/>
      <c r="FV208" s="165"/>
      <c r="FW208" s="165"/>
      <c r="FX208" s="165"/>
    </row>
    <row r="209" spans="2:180" s="162" customFormat="1" ht="13.8">
      <c r="B209" s="369"/>
      <c r="C209" s="47" t="s">
        <v>126</v>
      </c>
      <c r="D209" s="1000"/>
      <c r="E209" s="1001"/>
      <c r="F209" s="1001"/>
      <c r="G209" s="1001"/>
      <c r="H209" s="1001"/>
      <c r="I209" s="1001"/>
      <c r="J209" s="1001"/>
      <c r="K209" s="1001"/>
      <c r="L209" s="1001"/>
      <c r="M209" s="1001"/>
      <c r="N209" s="1001"/>
      <c r="O209" s="1001"/>
      <c r="P209" s="1001"/>
      <c r="Q209" s="1001"/>
      <c r="R209" s="1002"/>
      <c r="S209" s="391">
        <f t="shared" si="4"/>
        <v>0</v>
      </c>
      <c r="T209" s="52"/>
      <c r="U209" s="53"/>
      <c r="V209" s="52"/>
      <c r="W209" s="45"/>
      <c r="X209" s="52"/>
      <c r="Y209" s="53"/>
      <c r="Z209" s="394"/>
      <c r="AA209" s="395"/>
      <c r="AB209" s="394"/>
      <c r="AC209" s="53"/>
      <c r="AD209" s="396"/>
      <c r="AE209" s="397"/>
      <c r="AF209" s="396"/>
      <c r="AG209" s="397"/>
      <c r="AH209" s="396"/>
      <c r="AI209" s="397"/>
      <c r="AJ209" s="396"/>
      <c r="AK209" s="397"/>
      <c r="AL209" s="396"/>
      <c r="AM209" s="397"/>
      <c r="AN209" s="396"/>
      <c r="AO209" s="397"/>
      <c r="AP209" s="396"/>
      <c r="AQ209" s="397"/>
      <c r="AR209" s="256"/>
      <c r="AS209" s="165"/>
      <c r="AT209" s="165"/>
      <c r="AU209" s="165"/>
      <c r="AV209" s="165"/>
      <c r="AW209" s="599" t="s">
        <v>594</v>
      </c>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5"/>
      <c r="DF209" s="165"/>
      <c r="DG209" s="165"/>
      <c r="DH209" s="165"/>
      <c r="DI209" s="165"/>
      <c r="DJ209" s="165"/>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165"/>
      <c r="EZ209" s="165"/>
      <c r="FA209" s="165"/>
      <c r="FB209" s="165"/>
      <c r="FC209" s="165"/>
      <c r="FD209" s="165"/>
      <c r="FE209" s="165"/>
      <c r="FF209" s="165"/>
      <c r="FG209" s="165"/>
      <c r="FH209" s="165"/>
      <c r="FI209" s="165"/>
      <c r="FJ209" s="165"/>
      <c r="FK209" s="165"/>
      <c r="FL209" s="165"/>
      <c r="FM209" s="165"/>
      <c r="FN209" s="165"/>
      <c r="FO209" s="165"/>
      <c r="FP209" s="165"/>
      <c r="FQ209" s="165"/>
      <c r="FR209" s="165"/>
      <c r="FS209" s="165"/>
      <c r="FT209" s="165"/>
      <c r="FU209" s="165"/>
      <c r="FV209" s="165"/>
      <c r="FW209" s="165"/>
      <c r="FX209" s="165"/>
    </row>
    <row r="210" spans="2:180" s="162" customFormat="1" ht="14.4" thickBot="1">
      <c r="B210" s="369"/>
      <c r="C210" s="47" t="s">
        <v>127</v>
      </c>
      <c r="D210" s="1227"/>
      <c r="E210" s="1228"/>
      <c r="F210" s="1228"/>
      <c r="G210" s="1228"/>
      <c r="H210" s="1228"/>
      <c r="I210" s="1228"/>
      <c r="J210" s="1228"/>
      <c r="K210" s="1228"/>
      <c r="L210" s="1228"/>
      <c r="M210" s="1228"/>
      <c r="N210" s="1228"/>
      <c r="O210" s="1228"/>
      <c r="P210" s="1228"/>
      <c r="Q210" s="1228"/>
      <c r="R210" s="1229"/>
      <c r="S210" s="391">
        <f t="shared" si="4"/>
        <v>0</v>
      </c>
      <c r="T210" s="55"/>
      <c r="U210" s="56"/>
      <c r="V210" s="55"/>
      <c r="W210" s="57"/>
      <c r="X210" s="55"/>
      <c r="Y210" s="56"/>
      <c r="Z210" s="383"/>
      <c r="AA210" s="384"/>
      <c r="AB210" s="383"/>
      <c r="AC210" s="56"/>
      <c r="AD210" s="398"/>
      <c r="AE210" s="399"/>
      <c r="AF210" s="398"/>
      <c r="AG210" s="399"/>
      <c r="AH210" s="398"/>
      <c r="AI210" s="399"/>
      <c r="AJ210" s="398"/>
      <c r="AK210" s="399"/>
      <c r="AL210" s="398"/>
      <c r="AM210" s="399"/>
      <c r="AN210" s="398"/>
      <c r="AO210" s="399"/>
      <c r="AP210" s="398"/>
      <c r="AQ210" s="399"/>
      <c r="AR210" s="256"/>
      <c r="AS210" s="165"/>
      <c r="AT210" s="165"/>
      <c r="AU210" s="165"/>
      <c r="AV210" s="165"/>
      <c r="AW210" s="599" t="s">
        <v>595</v>
      </c>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5"/>
      <c r="DF210" s="165"/>
      <c r="DG210" s="165"/>
      <c r="DH210" s="165"/>
      <c r="DI210" s="165"/>
      <c r="DJ210" s="165"/>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165"/>
      <c r="EZ210" s="165"/>
      <c r="FA210" s="165"/>
      <c r="FB210" s="165"/>
      <c r="FC210" s="165"/>
      <c r="FD210" s="165"/>
      <c r="FE210" s="165"/>
      <c r="FF210" s="165"/>
      <c r="FG210" s="165"/>
      <c r="FH210" s="165"/>
      <c r="FI210" s="165"/>
      <c r="FJ210" s="165"/>
      <c r="FK210" s="165"/>
      <c r="FL210" s="165"/>
      <c r="FM210" s="165"/>
      <c r="FN210" s="165"/>
      <c r="FO210" s="165"/>
      <c r="FP210" s="165"/>
      <c r="FQ210" s="165"/>
      <c r="FR210" s="165"/>
      <c r="FS210" s="165"/>
      <c r="FT210" s="165"/>
      <c r="FU210" s="165"/>
      <c r="FV210" s="165"/>
      <c r="FW210" s="165"/>
      <c r="FX210" s="165"/>
    </row>
    <row r="211" spans="2:180" s="162" customFormat="1" ht="14.4" thickBot="1">
      <c r="B211" s="369"/>
      <c r="C211" s="374">
        <v>5</v>
      </c>
      <c r="D211" s="987">
        <f>J135</f>
        <v>0</v>
      </c>
      <c r="E211" s="988"/>
      <c r="F211" s="988"/>
      <c r="G211" s="988"/>
      <c r="H211" s="988"/>
      <c r="I211" s="988"/>
      <c r="J211" s="988"/>
      <c r="K211" s="988"/>
      <c r="L211" s="988"/>
      <c r="M211" s="988"/>
      <c r="N211" s="988"/>
      <c r="O211" s="988"/>
      <c r="P211" s="988"/>
      <c r="Q211" s="988"/>
      <c r="R211" s="989"/>
      <c r="S211" s="375">
        <f>SUM(S212:S217)</f>
        <v>0</v>
      </c>
      <c r="T211" s="400"/>
      <c r="U211" s="401"/>
      <c r="V211" s="401"/>
      <c r="W211" s="401"/>
      <c r="X211" s="401"/>
      <c r="Y211" s="401"/>
      <c r="Z211" s="401"/>
      <c r="AA211" s="401"/>
      <c r="AB211" s="401"/>
      <c r="AC211" s="401"/>
      <c r="AD211" s="402"/>
      <c r="AE211" s="402"/>
      <c r="AF211" s="402"/>
      <c r="AG211" s="402"/>
      <c r="AH211" s="402"/>
      <c r="AI211" s="402"/>
      <c r="AJ211" s="402"/>
      <c r="AK211" s="402"/>
      <c r="AL211" s="402"/>
      <c r="AM211" s="402"/>
      <c r="AN211" s="402"/>
      <c r="AO211" s="402"/>
      <c r="AP211" s="402"/>
      <c r="AQ211" s="403"/>
      <c r="AR211" s="256"/>
      <c r="AS211" s="165"/>
      <c r="AT211" s="165"/>
      <c r="AU211" s="165"/>
      <c r="AV211" s="165"/>
      <c r="AW211" s="599" t="s">
        <v>596</v>
      </c>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165"/>
      <c r="EZ211" s="165"/>
      <c r="FA211" s="165"/>
      <c r="FB211" s="165"/>
      <c r="FC211" s="165"/>
      <c r="FD211" s="165"/>
      <c r="FE211" s="165"/>
      <c r="FF211" s="165"/>
      <c r="FG211" s="165"/>
      <c r="FH211" s="165"/>
      <c r="FI211" s="165"/>
      <c r="FJ211" s="165"/>
      <c r="FK211" s="165"/>
      <c r="FL211" s="165"/>
      <c r="FM211" s="165"/>
      <c r="FN211" s="165"/>
      <c r="FO211" s="165"/>
      <c r="FP211" s="165"/>
      <c r="FQ211" s="165"/>
      <c r="FR211" s="165"/>
      <c r="FS211" s="165"/>
      <c r="FT211" s="165"/>
      <c r="FU211" s="165"/>
      <c r="FV211" s="165"/>
      <c r="FW211" s="165"/>
      <c r="FX211" s="165"/>
    </row>
    <row r="212" spans="2:180" s="162" customFormat="1" ht="13.8">
      <c r="B212" s="369"/>
      <c r="C212" s="47" t="s">
        <v>128</v>
      </c>
      <c r="D212" s="995"/>
      <c r="E212" s="996"/>
      <c r="F212" s="996"/>
      <c r="G212" s="996"/>
      <c r="H212" s="996"/>
      <c r="I212" s="996"/>
      <c r="J212" s="996"/>
      <c r="K212" s="996"/>
      <c r="L212" s="996"/>
      <c r="M212" s="996"/>
      <c r="N212" s="996"/>
      <c r="O212" s="996"/>
      <c r="P212" s="996"/>
      <c r="Q212" s="996"/>
      <c r="R212" s="997"/>
      <c r="S212" s="404">
        <f t="shared" ref="S212:S217" si="5">SUM(T212:AQ212)</f>
        <v>0</v>
      </c>
      <c r="T212" s="48"/>
      <c r="U212" s="49"/>
      <c r="V212" s="48"/>
      <c r="W212" s="50"/>
      <c r="X212" s="48"/>
      <c r="Y212" s="49"/>
      <c r="Z212" s="378"/>
      <c r="AA212" s="377"/>
      <c r="AB212" s="48"/>
      <c r="AC212" s="49"/>
      <c r="AD212" s="392"/>
      <c r="AE212" s="393"/>
      <c r="AF212" s="392"/>
      <c r="AG212" s="393"/>
      <c r="AH212" s="392"/>
      <c r="AI212" s="393"/>
      <c r="AJ212" s="392"/>
      <c r="AK212" s="393"/>
      <c r="AL212" s="392"/>
      <c r="AM212" s="393"/>
      <c r="AN212" s="392"/>
      <c r="AO212" s="393"/>
      <c r="AP212" s="396"/>
      <c r="AQ212" s="397"/>
      <c r="AR212" s="256"/>
      <c r="AS212" s="165"/>
      <c r="AT212" s="165"/>
      <c r="AU212" s="165"/>
      <c r="AV212" s="165"/>
      <c r="AW212" s="599" t="s">
        <v>597</v>
      </c>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165"/>
      <c r="EZ212" s="165"/>
      <c r="FA212" s="165"/>
      <c r="FB212" s="165"/>
      <c r="FC212" s="165"/>
      <c r="FD212" s="165"/>
      <c r="FE212" s="165"/>
      <c r="FF212" s="165"/>
      <c r="FG212" s="165"/>
      <c r="FH212" s="165"/>
      <c r="FI212" s="165"/>
      <c r="FJ212" s="165"/>
      <c r="FK212" s="165"/>
      <c r="FL212" s="165"/>
      <c r="FM212" s="165"/>
      <c r="FN212" s="165"/>
      <c r="FO212" s="165"/>
      <c r="FP212" s="165"/>
      <c r="FQ212" s="165"/>
      <c r="FR212" s="165"/>
      <c r="FS212" s="165"/>
      <c r="FT212" s="165"/>
      <c r="FU212" s="165"/>
      <c r="FV212" s="165"/>
      <c r="FW212" s="165"/>
      <c r="FX212" s="165"/>
    </row>
    <row r="213" spans="2:180" s="162" customFormat="1" ht="13.8">
      <c r="B213" s="369"/>
      <c r="C213" s="47" t="s">
        <v>129</v>
      </c>
      <c r="D213" s="1000"/>
      <c r="E213" s="1001"/>
      <c r="F213" s="1001"/>
      <c r="G213" s="1001"/>
      <c r="H213" s="1001"/>
      <c r="I213" s="1001"/>
      <c r="J213" s="1001"/>
      <c r="K213" s="1001"/>
      <c r="L213" s="1001"/>
      <c r="M213" s="1001"/>
      <c r="N213" s="1001"/>
      <c r="O213" s="1001"/>
      <c r="P213" s="1001"/>
      <c r="Q213" s="1001"/>
      <c r="R213" s="1002"/>
      <c r="S213" s="391">
        <f t="shared" si="5"/>
        <v>0</v>
      </c>
      <c r="T213" s="52"/>
      <c r="U213" s="53"/>
      <c r="V213" s="52"/>
      <c r="W213" s="45"/>
      <c r="X213" s="52"/>
      <c r="Y213" s="53"/>
      <c r="Z213" s="394"/>
      <c r="AA213" s="395"/>
      <c r="AB213" s="52"/>
      <c r="AC213" s="53"/>
      <c r="AD213" s="396"/>
      <c r="AE213" s="397"/>
      <c r="AF213" s="396"/>
      <c r="AG213" s="397"/>
      <c r="AH213" s="396"/>
      <c r="AI213" s="397"/>
      <c r="AJ213" s="396"/>
      <c r="AK213" s="397"/>
      <c r="AL213" s="396"/>
      <c r="AM213" s="397"/>
      <c r="AN213" s="396"/>
      <c r="AO213" s="397"/>
      <c r="AP213" s="396"/>
      <c r="AQ213" s="397"/>
      <c r="AR213" s="256"/>
      <c r="AS213" s="165"/>
      <c r="AT213" s="165"/>
      <c r="AU213" s="165"/>
      <c r="AV213" s="165"/>
      <c r="AW213" s="599" t="s">
        <v>598</v>
      </c>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165"/>
      <c r="EZ213" s="165"/>
      <c r="FA213" s="165"/>
      <c r="FB213" s="165"/>
      <c r="FC213" s="165"/>
      <c r="FD213" s="165"/>
      <c r="FE213" s="165"/>
      <c r="FF213" s="165"/>
      <c r="FG213" s="165"/>
      <c r="FH213" s="165"/>
      <c r="FI213" s="165"/>
      <c r="FJ213" s="165"/>
      <c r="FK213" s="165"/>
      <c r="FL213" s="165"/>
      <c r="FM213" s="165"/>
      <c r="FN213" s="165"/>
      <c r="FO213" s="165"/>
      <c r="FP213" s="165"/>
      <c r="FQ213" s="165"/>
      <c r="FR213" s="165"/>
      <c r="FS213" s="165"/>
      <c r="FT213" s="165"/>
      <c r="FU213" s="165"/>
      <c r="FV213" s="165"/>
      <c r="FW213" s="165"/>
      <c r="FX213" s="165"/>
    </row>
    <row r="214" spans="2:180" s="162" customFormat="1" ht="13.8">
      <c r="B214" s="369"/>
      <c r="C214" s="47" t="s">
        <v>130</v>
      </c>
      <c r="D214" s="1042"/>
      <c r="E214" s="1043"/>
      <c r="F214" s="1043"/>
      <c r="G214" s="1043"/>
      <c r="H214" s="1043"/>
      <c r="I214" s="1043"/>
      <c r="J214" s="1043"/>
      <c r="K214" s="1043"/>
      <c r="L214" s="1043"/>
      <c r="M214" s="1043"/>
      <c r="N214" s="1043"/>
      <c r="O214" s="1043"/>
      <c r="P214" s="1043"/>
      <c r="Q214" s="1043"/>
      <c r="R214" s="1044"/>
      <c r="S214" s="391">
        <f t="shared" si="5"/>
        <v>0</v>
      </c>
      <c r="T214" s="52"/>
      <c r="U214" s="53"/>
      <c r="V214" s="52"/>
      <c r="W214" s="45"/>
      <c r="X214" s="52"/>
      <c r="Y214" s="53"/>
      <c r="Z214" s="394"/>
      <c r="AA214" s="395"/>
      <c r="AB214" s="394"/>
      <c r="AC214" s="53"/>
      <c r="AD214" s="407"/>
      <c r="AE214" s="397"/>
      <c r="AF214" s="407"/>
      <c r="AG214" s="397"/>
      <c r="AH214" s="396"/>
      <c r="AI214" s="397"/>
      <c r="AJ214" s="396"/>
      <c r="AK214" s="397"/>
      <c r="AL214" s="396"/>
      <c r="AM214" s="397"/>
      <c r="AN214" s="396"/>
      <c r="AO214" s="397"/>
      <c r="AP214" s="396"/>
      <c r="AQ214" s="397"/>
      <c r="AR214" s="256"/>
      <c r="AS214" s="165"/>
      <c r="AT214" s="165"/>
      <c r="AU214" s="165"/>
      <c r="AV214" s="165"/>
      <c r="AW214" s="599" t="s">
        <v>599</v>
      </c>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165"/>
      <c r="EZ214" s="165"/>
      <c r="FA214" s="165"/>
      <c r="FB214" s="165"/>
      <c r="FC214" s="165"/>
      <c r="FD214" s="165"/>
      <c r="FE214" s="165"/>
      <c r="FF214" s="165"/>
      <c r="FG214" s="165"/>
      <c r="FH214" s="165"/>
      <c r="FI214" s="165"/>
      <c r="FJ214" s="165"/>
      <c r="FK214" s="165"/>
      <c r="FL214" s="165"/>
      <c r="FM214" s="165"/>
      <c r="FN214" s="165"/>
      <c r="FO214" s="165"/>
      <c r="FP214" s="165"/>
      <c r="FQ214" s="165"/>
      <c r="FR214" s="165"/>
      <c r="FS214" s="165"/>
      <c r="FT214" s="165"/>
      <c r="FU214" s="165"/>
      <c r="FV214" s="165"/>
      <c r="FW214" s="165"/>
      <c r="FX214" s="165"/>
    </row>
    <row r="215" spans="2:180" s="162" customFormat="1" ht="13.8">
      <c r="B215" s="369"/>
      <c r="C215" s="47" t="s">
        <v>131</v>
      </c>
      <c r="D215" s="1000"/>
      <c r="E215" s="1001"/>
      <c r="F215" s="1001"/>
      <c r="G215" s="1001"/>
      <c r="H215" s="1001"/>
      <c r="I215" s="1001"/>
      <c r="J215" s="1001"/>
      <c r="K215" s="1001"/>
      <c r="L215" s="1001"/>
      <c r="M215" s="1001"/>
      <c r="N215" s="1001"/>
      <c r="O215" s="1001"/>
      <c r="P215" s="1001"/>
      <c r="Q215" s="1001"/>
      <c r="R215" s="1002"/>
      <c r="S215" s="391">
        <f t="shared" si="5"/>
        <v>0</v>
      </c>
      <c r="T215" s="52"/>
      <c r="U215" s="53"/>
      <c r="V215" s="52"/>
      <c r="W215" s="45"/>
      <c r="X215" s="52"/>
      <c r="Y215" s="53"/>
      <c r="Z215" s="394"/>
      <c r="AA215" s="395"/>
      <c r="AB215" s="394"/>
      <c r="AC215" s="53"/>
      <c r="AD215" s="396"/>
      <c r="AE215" s="397"/>
      <c r="AF215" s="396"/>
      <c r="AG215" s="397"/>
      <c r="AH215" s="396"/>
      <c r="AI215" s="397"/>
      <c r="AJ215" s="396"/>
      <c r="AK215" s="397"/>
      <c r="AL215" s="396"/>
      <c r="AM215" s="397"/>
      <c r="AN215" s="396"/>
      <c r="AO215" s="397"/>
      <c r="AP215" s="396"/>
      <c r="AQ215" s="397"/>
      <c r="AR215" s="256"/>
      <c r="AS215" s="165"/>
      <c r="AT215" s="165"/>
      <c r="AU215" s="165"/>
      <c r="AV215" s="165"/>
      <c r="AW215" s="599" t="s">
        <v>600</v>
      </c>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5"/>
      <c r="DF215" s="165"/>
      <c r="DG215" s="165"/>
      <c r="DH215" s="165"/>
      <c r="DI215" s="165"/>
      <c r="DJ215" s="165"/>
      <c r="DK215" s="165"/>
      <c r="DL215" s="165"/>
      <c r="DM215" s="165"/>
      <c r="DN215" s="165"/>
      <c r="DO215" s="165"/>
      <c r="DP215" s="165"/>
      <c r="DQ215" s="165"/>
      <c r="DR215" s="165"/>
      <c r="DS215" s="165"/>
      <c r="DT215" s="165"/>
      <c r="DU215" s="165"/>
      <c r="DV215" s="165"/>
      <c r="DW215" s="165"/>
      <c r="DX215" s="165"/>
      <c r="DY215" s="165"/>
      <c r="DZ215" s="165"/>
      <c r="EA215" s="165"/>
      <c r="EB215" s="165"/>
      <c r="EC215" s="165"/>
      <c r="ED215" s="165"/>
      <c r="EE215" s="165"/>
      <c r="EF215" s="165"/>
      <c r="EG215" s="165"/>
      <c r="EH215" s="165"/>
      <c r="EI215" s="165"/>
      <c r="EJ215" s="165"/>
      <c r="EK215" s="165"/>
      <c r="EL215" s="165"/>
      <c r="EM215" s="165"/>
      <c r="EN215" s="165"/>
      <c r="EO215" s="165"/>
      <c r="EP215" s="165"/>
      <c r="EQ215" s="165"/>
      <c r="ER215" s="165"/>
      <c r="ES215" s="165"/>
      <c r="ET215" s="165"/>
      <c r="EU215" s="165"/>
      <c r="EV215" s="165"/>
      <c r="EW215" s="165"/>
      <c r="EX215" s="165"/>
      <c r="EY215" s="165"/>
      <c r="EZ215" s="165"/>
      <c r="FA215" s="165"/>
      <c r="FB215" s="165"/>
      <c r="FC215" s="165"/>
      <c r="FD215" s="165"/>
      <c r="FE215" s="165"/>
      <c r="FF215" s="165"/>
      <c r="FG215" s="165"/>
      <c r="FH215" s="165"/>
      <c r="FI215" s="165"/>
      <c r="FJ215" s="165"/>
      <c r="FK215" s="165"/>
      <c r="FL215" s="165"/>
      <c r="FM215" s="165"/>
      <c r="FN215" s="165"/>
      <c r="FO215" s="165"/>
      <c r="FP215" s="165"/>
      <c r="FQ215" s="165"/>
      <c r="FR215" s="165"/>
      <c r="FS215" s="165"/>
      <c r="FT215" s="165"/>
      <c r="FU215" s="165"/>
      <c r="FV215" s="165"/>
      <c r="FW215" s="165"/>
      <c r="FX215" s="165"/>
    </row>
    <row r="216" spans="2:180" s="162" customFormat="1" ht="13.8">
      <c r="B216" s="369"/>
      <c r="C216" s="47" t="s">
        <v>132</v>
      </c>
      <c r="D216" s="1000"/>
      <c r="E216" s="1001"/>
      <c r="F216" s="1001"/>
      <c r="G216" s="1001"/>
      <c r="H216" s="1001"/>
      <c r="I216" s="1001"/>
      <c r="J216" s="1001"/>
      <c r="K216" s="1001"/>
      <c r="L216" s="1001"/>
      <c r="M216" s="1001"/>
      <c r="N216" s="1001"/>
      <c r="O216" s="1001"/>
      <c r="P216" s="1001"/>
      <c r="Q216" s="1001"/>
      <c r="R216" s="1002"/>
      <c r="S216" s="391">
        <f t="shared" si="5"/>
        <v>0</v>
      </c>
      <c r="T216" s="52"/>
      <c r="U216" s="53"/>
      <c r="V216" s="52"/>
      <c r="W216" s="45"/>
      <c r="X216" s="52"/>
      <c r="Y216" s="53"/>
      <c r="Z216" s="394"/>
      <c r="AA216" s="395"/>
      <c r="AB216" s="394"/>
      <c r="AC216" s="53"/>
      <c r="AD216" s="396"/>
      <c r="AE216" s="397"/>
      <c r="AF216" s="396"/>
      <c r="AG216" s="397"/>
      <c r="AH216" s="396"/>
      <c r="AI216" s="397"/>
      <c r="AJ216" s="396"/>
      <c r="AK216" s="397"/>
      <c r="AL216" s="396"/>
      <c r="AM216" s="397"/>
      <c r="AN216" s="396"/>
      <c r="AO216" s="397"/>
      <c r="AP216" s="396"/>
      <c r="AQ216" s="397"/>
      <c r="AR216" s="256"/>
      <c r="AS216" s="165"/>
      <c r="AT216" s="165"/>
      <c r="AU216" s="165"/>
      <c r="AV216" s="165"/>
      <c r="AW216" s="599" t="s">
        <v>601</v>
      </c>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65"/>
      <c r="EH216" s="165"/>
      <c r="EI216" s="165"/>
      <c r="EJ216" s="165"/>
      <c r="EK216" s="165"/>
      <c r="EL216" s="165"/>
      <c r="EM216" s="165"/>
      <c r="EN216" s="165"/>
      <c r="EO216" s="165"/>
      <c r="EP216" s="165"/>
      <c r="EQ216" s="165"/>
      <c r="ER216" s="165"/>
      <c r="ES216" s="165"/>
      <c r="ET216" s="165"/>
      <c r="EU216" s="165"/>
      <c r="EV216" s="165"/>
      <c r="EW216" s="165"/>
      <c r="EX216" s="165"/>
      <c r="EY216" s="165"/>
      <c r="EZ216" s="165"/>
      <c r="FA216" s="165"/>
      <c r="FB216" s="165"/>
      <c r="FC216" s="165"/>
      <c r="FD216" s="165"/>
      <c r="FE216" s="165"/>
      <c r="FF216" s="165"/>
      <c r="FG216" s="165"/>
      <c r="FH216" s="165"/>
      <c r="FI216" s="165"/>
      <c r="FJ216" s="165"/>
      <c r="FK216" s="165"/>
      <c r="FL216" s="165"/>
      <c r="FM216" s="165"/>
      <c r="FN216" s="165"/>
      <c r="FO216" s="165"/>
      <c r="FP216" s="165"/>
      <c r="FQ216" s="165"/>
      <c r="FR216" s="165"/>
      <c r="FS216" s="165"/>
      <c r="FT216" s="165"/>
      <c r="FU216" s="165"/>
      <c r="FV216" s="165"/>
      <c r="FW216" s="165"/>
      <c r="FX216" s="165"/>
    </row>
    <row r="217" spans="2:180" s="162" customFormat="1" ht="14.4" thickBot="1">
      <c r="B217" s="369"/>
      <c r="C217" s="47" t="s">
        <v>133</v>
      </c>
      <c r="D217" s="1033"/>
      <c r="E217" s="1034"/>
      <c r="F217" s="1034"/>
      <c r="G217" s="1034"/>
      <c r="H217" s="1034"/>
      <c r="I217" s="1034"/>
      <c r="J217" s="1034"/>
      <c r="K217" s="1034"/>
      <c r="L217" s="1034"/>
      <c r="M217" s="1034"/>
      <c r="N217" s="1034"/>
      <c r="O217" s="1034"/>
      <c r="P217" s="1034"/>
      <c r="Q217" s="1034"/>
      <c r="R217" s="1035"/>
      <c r="S217" s="391">
        <f t="shared" si="5"/>
        <v>0</v>
      </c>
      <c r="T217" s="55"/>
      <c r="U217" s="56"/>
      <c r="V217" s="55"/>
      <c r="W217" s="57"/>
      <c r="X217" s="55"/>
      <c r="Y217" s="56"/>
      <c r="Z217" s="383"/>
      <c r="AA217" s="384"/>
      <c r="AB217" s="383"/>
      <c r="AC217" s="56"/>
      <c r="AD217" s="398"/>
      <c r="AE217" s="399"/>
      <c r="AF217" s="398"/>
      <c r="AG217" s="399"/>
      <c r="AH217" s="398"/>
      <c r="AI217" s="399"/>
      <c r="AJ217" s="398"/>
      <c r="AK217" s="399"/>
      <c r="AL217" s="398"/>
      <c r="AM217" s="399"/>
      <c r="AN217" s="398"/>
      <c r="AO217" s="399"/>
      <c r="AP217" s="398"/>
      <c r="AQ217" s="399"/>
      <c r="AR217" s="256"/>
      <c r="AS217" s="165"/>
      <c r="AT217" s="165"/>
      <c r="AU217" s="165"/>
      <c r="AV217" s="165"/>
      <c r="AW217" s="599" t="s">
        <v>602</v>
      </c>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65"/>
      <c r="EH217" s="165"/>
      <c r="EI217" s="165"/>
      <c r="EJ217" s="165"/>
      <c r="EK217" s="165"/>
      <c r="EL217" s="165"/>
      <c r="EM217" s="165"/>
      <c r="EN217" s="165"/>
      <c r="EO217" s="165"/>
      <c r="EP217" s="165"/>
      <c r="EQ217" s="165"/>
      <c r="ER217" s="165"/>
      <c r="ES217" s="165"/>
      <c r="ET217" s="165"/>
      <c r="EU217" s="165"/>
      <c r="EV217" s="165"/>
      <c r="EW217" s="165"/>
      <c r="EX217" s="165"/>
      <c r="EY217" s="165"/>
      <c r="EZ217" s="165"/>
      <c r="FA217" s="165"/>
      <c r="FB217" s="165"/>
      <c r="FC217" s="165"/>
      <c r="FD217" s="165"/>
      <c r="FE217" s="165"/>
      <c r="FF217" s="165"/>
      <c r="FG217" s="165"/>
      <c r="FH217" s="165"/>
      <c r="FI217" s="165"/>
      <c r="FJ217" s="165"/>
      <c r="FK217" s="165"/>
      <c r="FL217" s="165"/>
      <c r="FM217" s="165"/>
      <c r="FN217" s="165"/>
      <c r="FO217" s="165"/>
      <c r="FP217" s="165"/>
      <c r="FQ217" s="165"/>
      <c r="FR217" s="165"/>
      <c r="FS217" s="165"/>
      <c r="FT217" s="165"/>
      <c r="FU217" s="165"/>
      <c r="FV217" s="165"/>
      <c r="FW217" s="165"/>
      <c r="FX217" s="165"/>
    </row>
    <row r="218" spans="2:180" s="162" customFormat="1" ht="14.4" thickBot="1">
      <c r="B218" s="369"/>
      <c r="C218" s="374">
        <v>6</v>
      </c>
      <c r="D218" s="987">
        <f>+J136</f>
        <v>0</v>
      </c>
      <c r="E218" s="988"/>
      <c r="F218" s="988"/>
      <c r="G218" s="988"/>
      <c r="H218" s="988"/>
      <c r="I218" s="988"/>
      <c r="J218" s="988"/>
      <c r="K218" s="988"/>
      <c r="L218" s="988"/>
      <c r="M218" s="988"/>
      <c r="N218" s="988"/>
      <c r="O218" s="988"/>
      <c r="P218" s="988"/>
      <c r="Q218" s="988"/>
      <c r="R218" s="989"/>
      <c r="S218" s="375">
        <f>SUM(S219:S224)</f>
        <v>0</v>
      </c>
      <c r="T218" s="400"/>
      <c r="U218" s="401"/>
      <c r="V218" s="401"/>
      <c r="W218" s="401"/>
      <c r="X218" s="401"/>
      <c r="Y218" s="401"/>
      <c r="Z218" s="401"/>
      <c r="AA218" s="401"/>
      <c r="AB218" s="401"/>
      <c r="AC218" s="401"/>
      <c r="AD218" s="402"/>
      <c r="AE218" s="402"/>
      <c r="AF218" s="402"/>
      <c r="AG218" s="402"/>
      <c r="AH218" s="402"/>
      <c r="AI218" s="402"/>
      <c r="AJ218" s="402"/>
      <c r="AK218" s="402"/>
      <c r="AL218" s="402"/>
      <c r="AM218" s="402"/>
      <c r="AN218" s="402"/>
      <c r="AO218" s="402"/>
      <c r="AP218" s="402"/>
      <c r="AQ218" s="403"/>
      <c r="AR218" s="256"/>
      <c r="AS218" s="165"/>
      <c r="AT218" s="165"/>
      <c r="AU218" s="165"/>
      <c r="AV218" s="165"/>
      <c r="AW218" s="599" t="s">
        <v>603</v>
      </c>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65"/>
      <c r="DL218" s="165"/>
      <c r="DM218" s="165"/>
      <c r="DN218" s="165"/>
      <c r="DO218" s="165"/>
      <c r="DP218" s="165"/>
      <c r="DQ218" s="165"/>
      <c r="DR218" s="165"/>
      <c r="DS218" s="165"/>
      <c r="DT218" s="165"/>
      <c r="DU218" s="165"/>
      <c r="DV218" s="165"/>
      <c r="DW218" s="165"/>
      <c r="DX218" s="165"/>
      <c r="DY218" s="165"/>
      <c r="DZ218" s="165"/>
      <c r="EA218" s="165"/>
      <c r="EB218" s="165"/>
      <c r="EC218" s="165"/>
      <c r="ED218" s="165"/>
      <c r="EE218" s="165"/>
      <c r="EF218" s="165"/>
      <c r="EG218" s="165"/>
      <c r="EH218" s="165"/>
      <c r="EI218" s="165"/>
      <c r="EJ218" s="165"/>
      <c r="EK218" s="165"/>
      <c r="EL218" s="165"/>
      <c r="EM218" s="165"/>
      <c r="EN218" s="165"/>
      <c r="EO218" s="165"/>
      <c r="EP218" s="165"/>
      <c r="EQ218" s="165"/>
      <c r="ER218" s="165"/>
      <c r="ES218" s="165"/>
      <c r="ET218" s="165"/>
      <c r="EU218" s="165"/>
      <c r="EV218" s="165"/>
      <c r="EW218" s="165"/>
      <c r="EX218" s="165"/>
      <c r="EY218" s="165"/>
      <c r="EZ218" s="165"/>
      <c r="FA218" s="165"/>
      <c r="FB218" s="165"/>
      <c r="FC218" s="165"/>
      <c r="FD218" s="165"/>
      <c r="FE218" s="165"/>
      <c r="FF218" s="165"/>
      <c r="FG218" s="165"/>
      <c r="FH218" s="165"/>
      <c r="FI218" s="165"/>
      <c r="FJ218" s="165"/>
      <c r="FK218" s="165"/>
      <c r="FL218" s="165"/>
      <c r="FM218" s="165"/>
      <c r="FN218" s="165"/>
      <c r="FO218" s="165"/>
      <c r="FP218" s="165"/>
      <c r="FQ218" s="165"/>
      <c r="FR218" s="165"/>
      <c r="FS218" s="165"/>
      <c r="FT218" s="165"/>
      <c r="FU218" s="165"/>
      <c r="FV218" s="165"/>
      <c r="FW218" s="165"/>
      <c r="FX218" s="165"/>
    </row>
    <row r="219" spans="2:180" s="162" customFormat="1" ht="13.8">
      <c r="B219" s="369"/>
      <c r="C219" s="47" t="s">
        <v>134</v>
      </c>
      <c r="D219" s="995"/>
      <c r="E219" s="996"/>
      <c r="F219" s="996"/>
      <c r="G219" s="996"/>
      <c r="H219" s="996"/>
      <c r="I219" s="996"/>
      <c r="J219" s="996"/>
      <c r="K219" s="996"/>
      <c r="L219" s="996"/>
      <c r="M219" s="996"/>
      <c r="N219" s="996"/>
      <c r="O219" s="996"/>
      <c r="P219" s="996"/>
      <c r="Q219" s="996"/>
      <c r="R219" s="997"/>
      <c r="S219" s="391">
        <f t="shared" ref="S219:S224" si="6">SUM(T219:AQ219)</f>
        <v>0</v>
      </c>
      <c r="T219" s="48"/>
      <c r="U219" s="49"/>
      <c r="V219" s="48"/>
      <c r="W219" s="50"/>
      <c r="X219" s="48"/>
      <c r="Y219" s="49"/>
      <c r="Z219" s="378"/>
      <c r="AA219" s="377"/>
      <c r="AB219" s="378"/>
      <c r="AC219" s="49"/>
      <c r="AD219" s="392"/>
      <c r="AE219" s="393"/>
      <c r="AF219" s="392"/>
      <c r="AG219" s="393"/>
      <c r="AH219" s="392"/>
      <c r="AI219" s="393"/>
      <c r="AJ219" s="392"/>
      <c r="AK219" s="393"/>
      <c r="AL219" s="392"/>
      <c r="AM219" s="393"/>
      <c r="AN219" s="392"/>
      <c r="AO219" s="393"/>
      <c r="AP219" s="392"/>
      <c r="AQ219" s="393"/>
      <c r="AR219" s="256"/>
      <c r="AS219" s="165"/>
      <c r="AT219" s="165"/>
      <c r="AU219" s="165"/>
      <c r="AV219" s="165"/>
      <c r="AW219" s="599" t="s">
        <v>604</v>
      </c>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65"/>
      <c r="DL219" s="165"/>
      <c r="DM219" s="165"/>
      <c r="DN219" s="165"/>
      <c r="DO219" s="165"/>
      <c r="DP219" s="165"/>
      <c r="DQ219" s="165"/>
      <c r="DR219" s="165"/>
      <c r="DS219" s="165"/>
      <c r="DT219" s="165"/>
      <c r="DU219" s="165"/>
      <c r="DV219" s="165"/>
      <c r="DW219" s="165"/>
      <c r="DX219" s="165"/>
      <c r="DY219" s="165"/>
      <c r="DZ219" s="165"/>
      <c r="EA219" s="165"/>
      <c r="EB219" s="165"/>
      <c r="EC219" s="165"/>
      <c r="ED219" s="165"/>
      <c r="EE219" s="165"/>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row>
    <row r="220" spans="2:180" s="162" customFormat="1" ht="13.8">
      <c r="B220" s="369"/>
      <c r="C220" s="47" t="s">
        <v>135</v>
      </c>
      <c r="D220" s="1000"/>
      <c r="E220" s="1001"/>
      <c r="F220" s="1001"/>
      <c r="G220" s="1001"/>
      <c r="H220" s="1001"/>
      <c r="I220" s="1001"/>
      <c r="J220" s="1001"/>
      <c r="K220" s="1001"/>
      <c r="L220" s="1001"/>
      <c r="M220" s="1001"/>
      <c r="N220" s="1001"/>
      <c r="O220" s="1001"/>
      <c r="P220" s="1001"/>
      <c r="Q220" s="1001"/>
      <c r="R220" s="1002"/>
      <c r="S220" s="391">
        <f t="shared" si="6"/>
        <v>0</v>
      </c>
      <c r="T220" s="52"/>
      <c r="U220" s="53"/>
      <c r="V220" s="52"/>
      <c r="W220" s="45"/>
      <c r="X220" s="52"/>
      <c r="Y220" s="53"/>
      <c r="Z220" s="394"/>
      <c r="AA220" s="395"/>
      <c r="AB220" s="394"/>
      <c r="AC220" s="53"/>
      <c r="AD220" s="396"/>
      <c r="AE220" s="397"/>
      <c r="AF220" s="396"/>
      <c r="AG220" s="397"/>
      <c r="AH220" s="396"/>
      <c r="AI220" s="397"/>
      <c r="AJ220" s="396"/>
      <c r="AK220" s="397"/>
      <c r="AL220" s="396"/>
      <c r="AM220" s="397"/>
      <c r="AN220" s="396"/>
      <c r="AO220" s="397"/>
      <c r="AP220" s="396"/>
      <c r="AQ220" s="397"/>
      <c r="AR220" s="256"/>
      <c r="AS220" s="165"/>
      <c r="AT220" s="165"/>
      <c r="AU220" s="165"/>
      <c r="AV220" s="165"/>
      <c r="AW220" s="599" t="s">
        <v>605</v>
      </c>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c r="CH220" s="165"/>
      <c r="CI220" s="165"/>
      <c r="CJ220" s="165"/>
      <c r="CK220" s="165"/>
      <c r="CL220" s="165"/>
      <c r="CM220" s="165"/>
      <c r="CN220" s="165"/>
      <c r="CO220" s="165"/>
      <c r="CP220" s="165"/>
      <c r="CQ220" s="165"/>
      <c r="CR220" s="165"/>
      <c r="CS220" s="165"/>
      <c r="CT220" s="165"/>
      <c r="CU220" s="165"/>
      <c r="CV220" s="165"/>
      <c r="CW220" s="165"/>
      <c r="CX220" s="165"/>
      <c r="CY220" s="165"/>
      <c r="CZ220" s="165"/>
      <c r="DA220" s="165"/>
      <c r="DB220" s="165"/>
      <c r="DC220" s="165"/>
      <c r="DD220" s="165"/>
      <c r="DE220" s="165"/>
      <c r="DF220" s="165"/>
      <c r="DG220" s="165"/>
      <c r="DH220" s="165"/>
      <c r="DI220" s="165"/>
      <c r="DJ220" s="165"/>
      <c r="DK220" s="165"/>
      <c r="DL220" s="165"/>
      <c r="DM220" s="165"/>
      <c r="DN220" s="165"/>
      <c r="DO220" s="165"/>
      <c r="DP220" s="165"/>
      <c r="DQ220" s="165"/>
      <c r="DR220" s="165"/>
      <c r="DS220" s="165"/>
      <c r="DT220" s="165"/>
      <c r="DU220" s="165"/>
      <c r="DV220" s="165"/>
      <c r="DW220" s="165"/>
      <c r="DX220" s="165"/>
      <c r="DY220" s="165"/>
      <c r="DZ220" s="165"/>
      <c r="EA220" s="165"/>
      <c r="EB220" s="165"/>
      <c r="EC220" s="165"/>
      <c r="ED220" s="165"/>
      <c r="EE220" s="165"/>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row>
    <row r="221" spans="2:180" s="162" customFormat="1" ht="13.8">
      <c r="B221" s="369"/>
      <c r="C221" s="47" t="s">
        <v>136</v>
      </c>
      <c r="D221" s="1042"/>
      <c r="E221" s="1043"/>
      <c r="F221" s="1043"/>
      <c r="G221" s="1043"/>
      <c r="H221" s="1043"/>
      <c r="I221" s="1043"/>
      <c r="J221" s="1043"/>
      <c r="K221" s="1043"/>
      <c r="L221" s="1043"/>
      <c r="M221" s="1043"/>
      <c r="N221" s="1043"/>
      <c r="O221" s="1043"/>
      <c r="P221" s="1043"/>
      <c r="Q221" s="1043"/>
      <c r="R221" s="1044"/>
      <c r="S221" s="391">
        <f t="shared" si="6"/>
        <v>0</v>
      </c>
      <c r="T221" s="52"/>
      <c r="U221" s="53"/>
      <c r="V221" s="52"/>
      <c r="W221" s="45"/>
      <c r="X221" s="52"/>
      <c r="Y221" s="53"/>
      <c r="Z221" s="394"/>
      <c r="AA221" s="395"/>
      <c r="AB221" s="394"/>
      <c r="AC221" s="53"/>
      <c r="AD221" s="396"/>
      <c r="AE221" s="397"/>
      <c r="AF221" s="396"/>
      <c r="AG221" s="397"/>
      <c r="AH221" s="396"/>
      <c r="AI221" s="397"/>
      <c r="AJ221" s="396"/>
      <c r="AK221" s="397"/>
      <c r="AL221" s="396"/>
      <c r="AM221" s="397"/>
      <c r="AN221" s="396"/>
      <c r="AO221" s="397"/>
      <c r="AP221" s="396"/>
      <c r="AQ221" s="397"/>
      <c r="AR221" s="256"/>
      <c r="AS221" s="165"/>
      <c r="AT221" s="165"/>
      <c r="AU221" s="165"/>
      <c r="AV221" s="165"/>
      <c r="AW221" s="599" t="s">
        <v>606</v>
      </c>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65"/>
      <c r="DL221" s="165"/>
      <c r="DM221" s="165"/>
      <c r="DN221" s="165"/>
      <c r="DO221" s="165"/>
      <c r="DP221" s="165"/>
      <c r="DQ221" s="165"/>
      <c r="DR221" s="165"/>
      <c r="DS221" s="165"/>
      <c r="DT221" s="165"/>
      <c r="DU221" s="165"/>
      <c r="DV221" s="165"/>
      <c r="DW221" s="165"/>
      <c r="DX221" s="165"/>
      <c r="DY221" s="165"/>
      <c r="DZ221" s="165"/>
      <c r="EA221" s="165"/>
      <c r="EB221" s="165"/>
      <c r="EC221" s="165"/>
      <c r="ED221" s="165"/>
      <c r="EE221" s="165"/>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row>
    <row r="222" spans="2:180" s="162" customFormat="1" ht="13.8">
      <c r="B222" s="369"/>
      <c r="C222" s="47" t="s">
        <v>137</v>
      </c>
      <c r="D222" s="1000"/>
      <c r="E222" s="1001"/>
      <c r="F222" s="1001"/>
      <c r="G222" s="1001"/>
      <c r="H222" s="1001"/>
      <c r="I222" s="1001"/>
      <c r="J222" s="1001"/>
      <c r="K222" s="1001"/>
      <c r="L222" s="1001"/>
      <c r="M222" s="1001"/>
      <c r="N222" s="1001"/>
      <c r="O222" s="1001"/>
      <c r="P222" s="1001"/>
      <c r="Q222" s="1001"/>
      <c r="R222" s="1002"/>
      <c r="S222" s="391">
        <f t="shared" si="6"/>
        <v>0</v>
      </c>
      <c r="T222" s="52"/>
      <c r="U222" s="53"/>
      <c r="V222" s="52"/>
      <c r="W222" s="45"/>
      <c r="X222" s="52"/>
      <c r="Y222" s="53"/>
      <c r="Z222" s="394"/>
      <c r="AA222" s="395"/>
      <c r="AB222" s="394"/>
      <c r="AC222" s="53"/>
      <c r="AD222" s="396"/>
      <c r="AE222" s="397"/>
      <c r="AF222" s="396"/>
      <c r="AG222" s="397"/>
      <c r="AH222" s="396"/>
      <c r="AI222" s="397"/>
      <c r="AJ222" s="396"/>
      <c r="AK222" s="397"/>
      <c r="AL222" s="396"/>
      <c r="AM222" s="397"/>
      <c r="AN222" s="396"/>
      <c r="AO222" s="397"/>
      <c r="AP222" s="396"/>
      <c r="AQ222" s="397"/>
      <c r="AR222" s="256"/>
      <c r="AS222" s="165"/>
      <c r="AT222" s="165"/>
      <c r="AU222" s="165"/>
      <c r="AV222" s="165"/>
      <c r="AW222" s="599" t="s">
        <v>607</v>
      </c>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165"/>
      <c r="DP222" s="165"/>
      <c r="DQ222" s="165"/>
      <c r="DR222" s="165"/>
      <c r="DS222" s="165"/>
      <c r="DT222" s="165"/>
      <c r="DU222" s="165"/>
      <c r="DV222" s="165"/>
      <c r="DW222" s="165"/>
      <c r="DX222" s="165"/>
      <c r="DY222" s="165"/>
      <c r="DZ222" s="165"/>
      <c r="EA222" s="165"/>
      <c r="EB222" s="165"/>
      <c r="EC222" s="165"/>
      <c r="ED222" s="165"/>
      <c r="EE222" s="165"/>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row>
    <row r="223" spans="2:180" s="162" customFormat="1" ht="13.8">
      <c r="B223" s="369"/>
      <c r="C223" s="47" t="s">
        <v>138</v>
      </c>
      <c r="D223" s="1000"/>
      <c r="E223" s="1001"/>
      <c r="F223" s="1001"/>
      <c r="G223" s="1001"/>
      <c r="H223" s="1001"/>
      <c r="I223" s="1001"/>
      <c r="J223" s="1001"/>
      <c r="K223" s="1001"/>
      <c r="L223" s="1001"/>
      <c r="M223" s="1001"/>
      <c r="N223" s="1001"/>
      <c r="O223" s="1001"/>
      <c r="P223" s="1001"/>
      <c r="Q223" s="1001"/>
      <c r="R223" s="1002"/>
      <c r="S223" s="391">
        <f t="shared" si="6"/>
        <v>0</v>
      </c>
      <c r="T223" s="52"/>
      <c r="U223" s="53"/>
      <c r="V223" s="52"/>
      <c r="W223" s="45"/>
      <c r="X223" s="52"/>
      <c r="Y223" s="53"/>
      <c r="Z223" s="394"/>
      <c r="AA223" s="395"/>
      <c r="AB223" s="394"/>
      <c r="AC223" s="53"/>
      <c r="AD223" s="396"/>
      <c r="AE223" s="397"/>
      <c r="AF223" s="396"/>
      <c r="AG223" s="397"/>
      <c r="AH223" s="396"/>
      <c r="AI223" s="397"/>
      <c r="AJ223" s="396"/>
      <c r="AK223" s="397"/>
      <c r="AL223" s="396"/>
      <c r="AM223" s="397"/>
      <c r="AN223" s="396"/>
      <c r="AO223" s="397"/>
      <c r="AP223" s="396"/>
      <c r="AQ223" s="397"/>
      <c r="AR223" s="256"/>
      <c r="AS223" s="165"/>
      <c r="AT223" s="165"/>
      <c r="AU223" s="165"/>
      <c r="AV223" s="165"/>
      <c r="AW223" s="599" t="s">
        <v>608</v>
      </c>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65"/>
      <c r="DL223" s="165"/>
      <c r="DM223" s="165"/>
      <c r="DN223" s="165"/>
      <c r="DO223" s="165"/>
      <c r="DP223" s="165"/>
      <c r="DQ223" s="165"/>
      <c r="DR223" s="165"/>
      <c r="DS223" s="165"/>
      <c r="DT223" s="165"/>
      <c r="DU223" s="165"/>
      <c r="DV223" s="165"/>
      <c r="DW223" s="165"/>
      <c r="DX223" s="165"/>
      <c r="DY223" s="165"/>
      <c r="DZ223" s="165"/>
      <c r="EA223" s="165"/>
      <c r="EB223" s="165"/>
      <c r="EC223" s="165"/>
      <c r="ED223" s="165"/>
      <c r="EE223" s="165"/>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row>
    <row r="224" spans="2:180" s="162" customFormat="1" ht="14.4" thickBot="1">
      <c r="B224" s="369"/>
      <c r="C224" s="47" t="s">
        <v>139</v>
      </c>
      <c r="D224" s="1033"/>
      <c r="E224" s="1034"/>
      <c r="F224" s="1034"/>
      <c r="G224" s="1034"/>
      <c r="H224" s="1034"/>
      <c r="I224" s="1034"/>
      <c r="J224" s="1034"/>
      <c r="K224" s="1034"/>
      <c r="L224" s="1034"/>
      <c r="M224" s="1034"/>
      <c r="N224" s="1034"/>
      <c r="O224" s="1034"/>
      <c r="P224" s="1034"/>
      <c r="Q224" s="1034"/>
      <c r="R224" s="1035"/>
      <c r="S224" s="391">
        <f t="shared" si="6"/>
        <v>0</v>
      </c>
      <c r="T224" s="55"/>
      <c r="U224" s="56"/>
      <c r="V224" s="55"/>
      <c r="W224" s="57"/>
      <c r="X224" s="55"/>
      <c r="Y224" s="56"/>
      <c r="Z224" s="383"/>
      <c r="AA224" s="384"/>
      <c r="AB224" s="383"/>
      <c r="AC224" s="56"/>
      <c r="AD224" s="398"/>
      <c r="AE224" s="399"/>
      <c r="AF224" s="398"/>
      <c r="AG224" s="399"/>
      <c r="AH224" s="398"/>
      <c r="AI224" s="399"/>
      <c r="AJ224" s="398"/>
      <c r="AK224" s="399"/>
      <c r="AL224" s="398"/>
      <c r="AM224" s="399"/>
      <c r="AN224" s="398"/>
      <c r="AO224" s="399"/>
      <c r="AP224" s="398"/>
      <c r="AQ224" s="399"/>
      <c r="AR224" s="256"/>
      <c r="AS224" s="165"/>
      <c r="AT224" s="165"/>
      <c r="AU224" s="165"/>
      <c r="AV224" s="165"/>
      <c r="AW224" s="599" t="s">
        <v>609</v>
      </c>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c r="CN224" s="165"/>
      <c r="CO224" s="165"/>
      <c r="CP224" s="165"/>
      <c r="CQ224" s="165"/>
      <c r="CR224" s="165"/>
      <c r="CS224" s="165"/>
      <c r="CT224" s="165"/>
      <c r="CU224" s="165"/>
      <c r="CV224" s="165"/>
      <c r="CW224" s="165"/>
      <c r="CX224" s="165"/>
      <c r="CY224" s="165"/>
      <c r="CZ224" s="165"/>
      <c r="DA224" s="165"/>
      <c r="DB224" s="165"/>
      <c r="DC224" s="165"/>
      <c r="DD224" s="165"/>
      <c r="DE224" s="165"/>
      <c r="DF224" s="165"/>
      <c r="DG224" s="165"/>
      <c r="DH224" s="165"/>
      <c r="DI224" s="165"/>
      <c r="DJ224" s="165"/>
      <c r="DK224" s="165"/>
      <c r="DL224" s="165"/>
      <c r="DM224" s="165"/>
      <c r="DN224" s="165"/>
      <c r="DO224" s="165"/>
      <c r="DP224" s="165"/>
      <c r="DQ224" s="165"/>
      <c r="DR224" s="165"/>
      <c r="DS224" s="165"/>
      <c r="DT224" s="165"/>
      <c r="DU224" s="165"/>
      <c r="DV224" s="165"/>
      <c r="DW224" s="165"/>
      <c r="DX224" s="165"/>
      <c r="DY224" s="165"/>
      <c r="DZ224" s="165"/>
      <c r="EA224" s="165"/>
      <c r="EB224" s="165"/>
      <c r="EC224" s="165"/>
      <c r="ED224" s="165"/>
      <c r="EE224" s="165"/>
      <c r="EF224" s="165"/>
      <c r="EG224" s="165"/>
      <c r="EH224" s="165"/>
      <c r="EI224" s="165"/>
      <c r="EJ224" s="165"/>
      <c r="EK224" s="165"/>
      <c r="EL224" s="165"/>
      <c r="EM224" s="165"/>
      <c r="EN224" s="165"/>
      <c r="EO224" s="165"/>
      <c r="EP224" s="165"/>
      <c r="EQ224" s="165"/>
      <c r="ER224" s="165"/>
      <c r="ES224" s="165"/>
      <c r="ET224" s="165"/>
      <c r="EU224" s="165"/>
      <c r="EV224" s="165"/>
      <c r="EW224" s="165"/>
      <c r="EX224" s="165"/>
      <c r="EY224" s="165"/>
      <c r="EZ224" s="165"/>
      <c r="FA224" s="165"/>
      <c r="FB224" s="165"/>
      <c r="FC224" s="165"/>
      <c r="FD224" s="165"/>
      <c r="FE224" s="165"/>
      <c r="FF224" s="165"/>
      <c r="FG224" s="165"/>
      <c r="FH224" s="165"/>
      <c r="FI224" s="165"/>
      <c r="FJ224" s="165"/>
      <c r="FK224" s="165"/>
      <c r="FL224" s="165"/>
      <c r="FM224" s="165"/>
      <c r="FN224" s="165"/>
      <c r="FO224" s="165"/>
      <c r="FP224" s="165"/>
      <c r="FQ224" s="165"/>
      <c r="FR224" s="165"/>
      <c r="FS224" s="165"/>
      <c r="FT224" s="165"/>
      <c r="FU224" s="165"/>
      <c r="FV224" s="165"/>
      <c r="FW224" s="165"/>
      <c r="FX224" s="165"/>
    </row>
    <row r="225" spans="2:180" s="162" customFormat="1" ht="14.4" hidden="1" thickBot="1">
      <c r="B225" s="369"/>
      <c r="C225" s="374">
        <v>7</v>
      </c>
      <c r="D225" s="987">
        <f>+J139</f>
        <v>0</v>
      </c>
      <c r="E225" s="988"/>
      <c r="F225" s="988"/>
      <c r="G225" s="988"/>
      <c r="H225" s="988"/>
      <c r="I225" s="988"/>
      <c r="J225" s="988"/>
      <c r="K225" s="988"/>
      <c r="L225" s="988"/>
      <c r="M225" s="988"/>
      <c r="N225" s="988"/>
      <c r="O225" s="988"/>
      <c r="P225" s="988"/>
      <c r="Q225" s="988"/>
      <c r="R225" s="989"/>
      <c r="S225" s="375">
        <f>SUM(S226:S231)</f>
        <v>0</v>
      </c>
      <c r="T225" s="408"/>
      <c r="U225" s="409"/>
      <c r="V225" s="408"/>
      <c r="W225" s="410"/>
      <c r="X225" s="411"/>
      <c r="Y225" s="412"/>
      <c r="Z225" s="413"/>
      <c r="AA225" s="414"/>
      <c r="AB225" s="413"/>
      <c r="AC225" s="412"/>
      <c r="AD225" s="415"/>
      <c r="AE225" s="416"/>
      <c r="AF225" s="976"/>
      <c r="AG225" s="977"/>
      <c r="AH225" s="417"/>
      <c r="AI225" s="403"/>
      <c r="AJ225" s="417"/>
      <c r="AK225" s="403"/>
      <c r="AL225" s="417"/>
      <c r="AM225" s="403"/>
      <c r="AN225" s="417"/>
      <c r="AO225" s="403"/>
      <c r="AP225" s="417"/>
      <c r="AQ225" s="403"/>
      <c r="AR225" s="256"/>
      <c r="AS225" s="165"/>
      <c r="AT225" s="165"/>
      <c r="AU225" s="165"/>
      <c r="AV225" s="165"/>
      <c r="AW225" s="599" t="s">
        <v>610</v>
      </c>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c r="EH225" s="165"/>
      <c r="EI225" s="165"/>
      <c r="EJ225" s="165"/>
      <c r="EK225" s="165"/>
      <c r="EL225" s="165"/>
      <c r="EM225" s="165"/>
      <c r="EN225" s="165"/>
      <c r="EO225" s="165"/>
      <c r="EP225" s="165"/>
      <c r="EQ225" s="165"/>
      <c r="ER225" s="165"/>
      <c r="ES225" s="165"/>
      <c r="ET225" s="165"/>
      <c r="EU225" s="165"/>
      <c r="EV225" s="165"/>
      <c r="EW225" s="165"/>
      <c r="EX225" s="165"/>
      <c r="EY225" s="165"/>
      <c r="EZ225" s="165"/>
      <c r="FA225" s="165"/>
      <c r="FB225" s="165"/>
      <c r="FC225" s="165"/>
      <c r="FD225" s="165"/>
      <c r="FE225" s="165"/>
      <c r="FF225" s="165"/>
      <c r="FG225" s="165"/>
      <c r="FH225" s="165"/>
      <c r="FI225" s="165"/>
      <c r="FJ225" s="165"/>
      <c r="FK225" s="165"/>
      <c r="FL225" s="165"/>
      <c r="FM225" s="165"/>
      <c r="FN225" s="165"/>
      <c r="FO225" s="165"/>
      <c r="FP225" s="165"/>
      <c r="FQ225" s="165"/>
      <c r="FR225" s="165"/>
      <c r="FS225" s="165"/>
      <c r="FT225" s="165"/>
      <c r="FU225" s="165"/>
      <c r="FV225" s="165"/>
      <c r="FW225" s="165"/>
      <c r="FX225" s="165"/>
    </row>
    <row r="226" spans="2:180" s="162" customFormat="1" ht="13.8" hidden="1">
      <c r="B226" s="369"/>
      <c r="C226" s="47" t="s">
        <v>140</v>
      </c>
      <c r="D226" s="1036"/>
      <c r="E226" s="1037"/>
      <c r="F226" s="1037"/>
      <c r="G226" s="1037"/>
      <c r="H226" s="1037"/>
      <c r="I226" s="1037"/>
      <c r="J226" s="1037"/>
      <c r="K226" s="1037"/>
      <c r="L226" s="1037"/>
      <c r="M226" s="1037"/>
      <c r="N226" s="1037"/>
      <c r="O226" s="1037"/>
      <c r="P226" s="1037"/>
      <c r="Q226" s="1037"/>
      <c r="R226" s="1038"/>
      <c r="S226" s="391">
        <f t="shared" ref="S226:S231" si="7">SUM(T226:AQ226)</f>
        <v>0</v>
      </c>
      <c r="T226" s="48"/>
      <c r="U226" s="49"/>
      <c r="V226" s="48"/>
      <c r="W226" s="50"/>
      <c r="X226" s="48"/>
      <c r="Y226" s="49"/>
      <c r="Z226" s="378"/>
      <c r="AA226" s="377"/>
      <c r="AB226" s="378"/>
      <c r="AC226" s="49"/>
      <c r="AD226" s="392"/>
      <c r="AE226" s="393"/>
      <c r="AF226" s="392"/>
      <c r="AG226" s="418"/>
      <c r="AH226" s="419"/>
      <c r="AI226" s="418"/>
      <c r="AJ226" s="419"/>
      <c r="AK226" s="418"/>
      <c r="AL226" s="420"/>
      <c r="AM226" s="418"/>
      <c r="AN226" s="420"/>
      <c r="AO226" s="418"/>
      <c r="AP226" s="420"/>
      <c r="AQ226" s="418"/>
      <c r="AR226" s="256"/>
      <c r="AS226" s="165"/>
      <c r="AT226" s="165"/>
      <c r="AU226" s="165"/>
      <c r="AV226" s="165"/>
      <c r="AW226" s="599" t="s">
        <v>611</v>
      </c>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c r="DG226" s="165"/>
      <c r="DH226" s="165"/>
      <c r="DI226" s="165"/>
      <c r="DJ226" s="165"/>
      <c r="DK226" s="165"/>
      <c r="DL226" s="165"/>
      <c r="DM226" s="165"/>
      <c r="DN226" s="165"/>
      <c r="DO226" s="165"/>
      <c r="DP226" s="165"/>
      <c r="DQ226" s="165"/>
      <c r="DR226" s="165"/>
      <c r="DS226" s="165"/>
      <c r="DT226" s="165"/>
      <c r="DU226" s="165"/>
      <c r="DV226" s="165"/>
      <c r="DW226" s="165"/>
      <c r="DX226" s="165"/>
      <c r="DY226" s="165"/>
      <c r="DZ226" s="165"/>
      <c r="EA226" s="165"/>
      <c r="EB226" s="165"/>
      <c r="EC226" s="165"/>
      <c r="ED226" s="165"/>
      <c r="EE226" s="165"/>
      <c r="EF226" s="165"/>
      <c r="EG226" s="165"/>
      <c r="EH226" s="165"/>
      <c r="EI226" s="165"/>
      <c r="EJ226" s="165"/>
      <c r="EK226" s="165"/>
      <c r="EL226" s="165"/>
      <c r="EM226" s="165"/>
      <c r="EN226" s="165"/>
      <c r="EO226" s="165"/>
      <c r="EP226" s="165"/>
      <c r="EQ226" s="165"/>
      <c r="ER226" s="165"/>
      <c r="ES226" s="165"/>
      <c r="ET226" s="165"/>
      <c r="EU226" s="165"/>
      <c r="EV226" s="165"/>
      <c r="EW226" s="165"/>
      <c r="EX226" s="165"/>
      <c r="EY226" s="165"/>
      <c r="EZ226" s="165"/>
      <c r="FA226" s="165"/>
      <c r="FB226" s="165"/>
      <c r="FC226" s="165"/>
      <c r="FD226" s="165"/>
      <c r="FE226" s="165"/>
      <c r="FF226" s="165"/>
      <c r="FG226" s="165"/>
      <c r="FH226" s="165"/>
      <c r="FI226" s="165"/>
      <c r="FJ226" s="165"/>
      <c r="FK226" s="165"/>
      <c r="FL226" s="165"/>
      <c r="FM226" s="165"/>
      <c r="FN226" s="165"/>
      <c r="FO226" s="165"/>
      <c r="FP226" s="165"/>
      <c r="FQ226" s="165"/>
      <c r="FR226" s="165"/>
      <c r="FS226" s="165"/>
      <c r="FT226" s="165"/>
      <c r="FU226" s="165"/>
      <c r="FV226" s="165"/>
      <c r="FW226" s="165"/>
      <c r="FX226" s="165"/>
    </row>
    <row r="227" spans="2:180" s="162" customFormat="1" ht="13.8" hidden="1">
      <c r="B227" s="369"/>
      <c r="C227" s="47" t="s">
        <v>141</v>
      </c>
      <c r="D227" s="1039"/>
      <c r="E227" s="1040"/>
      <c r="F227" s="1040"/>
      <c r="G227" s="1040"/>
      <c r="H227" s="1040"/>
      <c r="I227" s="1040"/>
      <c r="J227" s="1040"/>
      <c r="K227" s="1040"/>
      <c r="L227" s="1040"/>
      <c r="M227" s="1040"/>
      <c r="N227" s="1040"/>
      <c r="O227" s="1040"/>
      <c r="P227" s="1040"/>
      <c r="Q227" s="1040"/>
      <c r="R227" s="1041"/>
      <c r="S227" s="391">
        <f t="shared" si="7"/>
        <v>0</v>
      </c>
      <c r="T227" s="52"/>
      <c r="U227" s="53"/>
      <c r="V227" s="52"/>
      <c r="W227" s="45"/>
      <c r="X227" s="52"/>
      <c r="Y227" s="53"/>
      <c r="Z227" s="394"/>
      <c r="AA227" s="395"/>
      <c r="AB227" s="394"/>
      <c r="AC227" s="53"/>
      <c r="AD227" s="396"/>
      <c r="AE227" s="397"/>
      <c r="AF227" s="396"/>
      <c r="AG227" s="397"/>
      <c r="AH227" s="396"/>
      <c r="AI227" s="397"/>
      <c r="AJ227" s="396"/>
      <c r="AK227" s="397"/>
      <c r="AL227" s="396"/>
      <c r="AM227" s="397"/>
      <c r="AN227" s="396"/>
      <c r="AO227" s="397"/>
      <c r="AP227" s="396"/>
      <c r="AQ227" s="397"/>
      <c r="AR227" s="256"/>
      <c r="AS227" s="165"/>
      <c r="AT227" s="165"/>
      <c r="AU227" s="165"/>
      <c r="AV227" s="165"/>
      <c r="AW227" s="599" t="s">
        <v>612</v>
      </c>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A227" s="165"/>
      <c r="EB227" s="165"/>
      <c r="EC227" s="165"/>
      <c r="ED227" s="165"/>
      <c r="EE227" s="165"/>
      <c r="EF227" s="165"/>
      <c r="EG227" s="165"/>
      <c r="EH227" s="165"/>
      <c r="EI227" s="165"/>
      <c r="EJ227" s="165"/>
      <c r="EK227" s="165"/>
      <c r="EL227" s="165"/>
      <c r="EM227" s="165"/>
      <c r="EN227" s="165"/>
      <c r="EO227" s="165"/>
      <c r="EP227" s="165"/>
      <c r="EQ227" s="165"/>
      <c r="ER227" s="165"/>
      <c r="ES227" s="165"/>
      <c r="ET227" s="165"/>
      <c r="EU227" s="165"/>
      <c r="EV227" s="165"/>
      <c r="EW227" s="165"/>
      <c r="EX227" s="165"/>
      <c r="EY227" s="165"/>
      <c r="EZ227" s="165"/>
      <c r="FA227" s="165"/>
      <c r="FB227" s="165"/>
      <c r="FC227" s="165"/>
      <c r="FD227" s="165"/>
      <c r="FE227" s="165"/>
      <c r="FF227" s="165"/>
      <c r="FG227" s="165"/>
      <c r="FH227" s="165"/>
      <c r="FI227" s="165"/>
      <c r="FJ227" s="165"/>
      <c r="FK227" s="165"/>
      <c r="FL227" s="165"/>
      <c r="FM227" s="165"/>
      <c r="FN227" s="165"/>
      <c r="FO227" s="165"/>
      <c r="FP227" s="165"/>
      <c r="FQ227" s="165"/>
      <c r="FR227" s="165"/>
      <c r="FS227" s="165"/>
      <c r="FT227" s="165"/>
      <c r="FU227" s="165"/>
      <c r="FV227" s="165"/>
      <c r="FW227" s="165"/>
      <c r="FX227" s="165"/>
    </row>
    <row r="228" spans="2:180" s="162" customFormat="1" ht="13.8" hidden="1">
      <c r="B228" s="369"/>
      <c r="C228" s="47" t="s">
        <v>142</v>
      </c>
      <c r="D228" s="1000"/>
      <c r="E228" s="1001"/>
      <c r="F228" s="1001"/>
      <c r="G228" s="1001"/>
      <c r="H228" s="1001"/>
      <c r="I228" s="1001"/>
      <c r="J228" s="1001"/>
      <c r="K228" s="1001"/>
      <c r="L228" s="1001"/>
      <c r="M228" s="1001"/>
      <c r="N228" s="1001"/>
      <c r="O228" s="1001"/>
      <c r="P228" s="1001"/>
      <c r="Q228" s="1001"/>
      <c r="R228" s="1002"/>
      <c r="S228" s="391">
        <f t="shared" si="7"/>
        <v>0</v>
      </c>
      <c r="T228" s="52"/>
      <c r="U228" s="53"/>
      <c r="V228" s="52"/>
      <c r="W228" s="45"/>
      <c r="X228" s="52"/>
      <c r="Y228" s="53"/>
      <c r="Z228" s="394"/>
      <c r="AA228" s="395"/>
      <c r="AB228" s="394"/>
      <c r="AC228" s="53"/>
      <c r="AD228" s="396"/>
      <c r="AE228" s="397"/>
      <c r="AF228" s="396"/>
      <c r="AG228" s="397"/>
      <c r="AH228" s="396"/>
      <c r="AI228" s="397"/>
      <c r="AJ228" s="396"/>
      <c r="AK228" s="397"/>
      <c r="AL228" s="396"/>
      <c r="AM228" s="397"/>
      <c r="AN228" s="396"/>
      <c r="AO228" s="397"/>
      <c r="AP228" s="396"/>
      <c r="AQ228" s="397"/>
      <c r="AR228" s="256"/>
      <c r="AS228" s="165"/>
      <c r="AT228" s="165"/>
      <c r="AU228" s="165"/>
      <c r="AV228" s="165"/>
      <c r="AW228" s="599" t="s">
        <v>613</v>
      </c>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A228" s="165"/>
      <c r="EB228" s="165"/>
      <c r="EC228" s="165"/>
      <c r="ED228" s="165"/>
      <c r="EE228" s="165"/>
      <c r="EF228" s="165"/>
      <c r="EG228" s="165"/>
      <c r="EH228" s="165"/>
      <c r="EI228" s="165"/>
      <c r="EJ228" s="165"/>
      <c r="EK228" s="165"/>
      <c r="EL228" s="165"/>
      <c r="EM228" s="165"/>
      <c r="EN228" s="165"/>
      <c r="EO228" s="165"/>
      <c r="EP228" s="165"/>
      <c r="EQ228" s="165"/>
      <c r="ER228" s="165"/>
      <c r="ES228" s="165"/>
      <c r="ET228" s="165"/>
      <c r="EU228" s="165"/>
      <c r="EV228" s="165"/>
      <c r="EW228" s="165"/>
      <c r="EX228" s="165"/>
      <c r="EY228" s="165"/>
      <c r="EZ228" s="165"/>
      <c r="FA228" s="165"/>
      <c r="FB228" s="165"/>
      <c r="FC228" s="165"/>
      <c r="FD228" s="165"/>
      <c r="FE228" s="165"/>
      <c r="FF228" s="165"/>
      <c r="FG228" s="165"/>
      <c r="FH228" s="165"/>
      <c r="FI228" s="165"/>
      <c r="FJ228" s="165"/>
      <c r="FK228" s="165"/>
      <c r="FL228" s="165"/>
      <c r="FM228" s="165"/>
      <c r="FN228" s="165"/>
      <c r="FO228" s="165"/>
      <c r="FP228" s="165"/>
      <c r="FQ228" s="165"/>
      <c r="FR228" s="165"/>
      <c r="FS228" s="165"/>
      <c r="FT228" s="165"/>
      <c r="FU228" s="165"/>
      <c r="FV228" s="165"/>
      <c r="FW228" s="165"/>
      <c r="FX228" s="165"/>
    </row>
    <row r="229" spans="2:180" s="162" customFormat="1" ht="13.8" hidden="1">
      <c r="B229" s="369"/>
      <c r="C229" s="47" t="s">
        <v>143</v>
      </c>
      <c r="D229" s="1042"/>
      <c r="E229" s="1043"/>
      <c r="F229" s="1043"/>
      <c r="G229" s="1043"/>
      <c r="H229" s="1043"/>
      <c r="I229" s="1043"/>
      <c r="J229" s="1043"/>
      <c r="K229" s="1043"/>
      <c r="L229" s="1043"/>
      <c r="M229" s="1043"/>
      <c r="N229" s="1043"/>
      <c r="O229" s="1043"/>
      <c r="P229" s="1043"/>
      <c r="Q229" s="1043"/>
      <c r="R229" s="1044"/>
      <c r="S229" s="391">
        <f t="shared" si="7"/>
        <v>0</v>
      </c>
      <c r="T229" s="52"/>
      <c r="U229" s="53"/>
      <c r="V229" s="52"/>
      <c r="W229" s="45"/>
      <c r="X229" s="52"/>
      <c r="Y229" s="53"/>
      <c r="Z229" s="394"/>
      <c r="AA229" s="395"/>
      <c r="AB229" s="394"/>
      <c r="AC229" s="53"/>
      <c r="AD229" s="396"/>
      <c r="AE229" s="397"/>
      <c r="AF229" s="396"/>
      <c r="AG229" s="397"/>
      <c r="AH229" s="396"/>
      <c r="AI229" s="397"/>
      <c r="AJ229" s="396"/>
      <c r="AK229" s="397"/>
      <c r="AL229" s="396"/>
      <c r="AM229" s="397"/>
      <c r="AN229" s="396"/>
      <c r="AO229" s="397"/>
      <c r="AP229" s="396"/>
      <c r="AQ229" s="397"/>
      <c r="AR229" s="256"/>
      <c r="AS229" s="165"/>
      <c r="AT229" s="165"/>
      <c r="AU229" s="165"/>
      <c r="AV229" s="165"/>
      <c r="AW229" s="599" t="s">
        <v>614</v>
      </c>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65"/>
      <c r="DL229" s="165"/>
      <c r="DM229" s="165"/>
      <c r="DN229" s="165"/>
      <c r="DO229" s="165"/>
      <c r="DP229" s="165"/>
      <c r="DQ229" s="165"/>
      <c r="DR229" s="165"/>
      <c r="DS229" s="165"/>
      <c r="DT229" s="165"/>
      <c r="DU229" s="165"/>
      <c r="DV229" s="165"/>
      <c r="DW229" s="165"/>
      <c r="DX229" s="165"/>
      <c r="DY229" s="165"/>
      <c r="DZ229" s="165"/>
      <c r="EA229" s="165"/>
      <c r="EB229" s="165"/>
      <c r="EC229" s="165"/>
      <c r="ED229" s="165"/>
      <c r="EE229" s="165"/>
      <c r="EF229" s="165"/>
      <c r="EG229" s="165"/>
      <c r="EH229" s="165"/>
      <c r="EI229" s="165"/>
      <c r="EJ229" s="165"/>
      <c r="EK229" s="165"/>
      <c r="EL229" s="165"/>
      <c r="EM229" s="165"/>
      <c r="EN229" s="165"/>
      <c r="EO229" s="165"/>
      <c r="EP229" s="165"/>
      <c r="EQ229" s="165"/>
      <c r="ER229" s="165"/>
      <c r="ES229" s="165"/>
      <c r="ET229" s="165"/>
      <c r="EU229" s="165"/>
      <c r="EV229" s="165"/>
      <c r="EW229" s="165"/>
      <c r="EX229" s="165"/>
      <c r="EY229" s="165"/>
      <c r="EZ229" s="165"/>
      <c r="FA229" s="165"/>
      <c r="FB229" s="165"/>
      <c r="FC229" s="165"/>
      <c r="FD229" s="165"/>
      <c r="FE229" s="165"/>
      <c r="FF229" s="165"/>
      <c r="FG229" s="165"/>
      <c r="FH229" s="165"/>
      <c r="FI229" s="165"/>
      <c r="FJ229" s="165"/>
      <c r="FK229" s="165"/>
      <c r="FL229" s="165"/>
      <c r="FM229" s="165"/>
      <c r="FN229" s="165"/>
      <c r="FO229" s="165"/>
      <c r="FP229" s="165"/>
      <c r="FQ229" s="165"/>
      <c r="FR229" s="165"/>
      <c r="FS229" s="165"/>
      <c r="FT229" s="165"/>
      <c r="FU229" s="165"/>
      <c r="FV229" s="165"/>
      <c r="FW229" s="165"/>
      <c r="FX229" s="165"/>
    </row>
    <row r="230" spans="2:180" s="162" customFormat="1" ht="13.8" hidden="1">
      <c r="B230" s="369"/>
      <c r="C230" s="47" t="s">
        <v>144</v>
      </c>
      <c r="D230" s="1000"/>
      <c r="E230" s="1001"/>
      <c r="F230" s="1001"/>
      <c r="G230" s="1001"/>
      <c r="H230" s="1001"/>
      <c r="I230" s="1001"/>
      <c r="J230" s="1001"/>
      <c r="K230" s="1001"/>
      <c r="L230" s="1001"/>
      <c r="M230" s="1001"/>
      <c r="N230" s="1001"/>
      <c r="O230" s="1001"/>
      <c r="P230" s="1001"/>
      <c r="Q230" s="1001"/>
      <c r="R230" s="1002"/>
      <c r="S230" s="391">
        <f t="shared" si="7"/>
        <v>0</v>
      </c>
      <c r="T230" s="52"/>
      <c r="U230" s="53"/>
      <c r="V230" s="52"/>
      <c r="W230" s="45"/>
      <c r="X230" s="52"/>
      <c r="Y230" s="53"/>
      <c r="Z230" s="394"/>
      <c r="AA230" s="395"/>
      <c r="AB230" s="394"/>
      <c r="AC230" s="53"/>
      <c r="AD230" s="396"/>
      <c r="AE230" s="397"/>
      <c r="AF230" s="396"/>
      <c r="AG230" s="397"/>
      <c r="AH230" s="396"/>
      <c r="AI230" s="397"/>
      <c r="AJ230" s="396"/>
      <c r="AK230" s="397"/>
      <c r="AL230" s="396"/>
      <c r="AM230" s="397"/>
      <c r="AN230" s="396"/>
      <c r="AO230" s="397"/>
      <c r="AP230" s="396"/>
      <c r="AQ230" s="397"/>
      <c r="AR230" s="256"/>
      <c r="AS230" s="165"/>
      <c r="AT230" s="165"/>
      <c r="AU230" s="165"/>
      <c r="AV230" s="165"/>
      <c r="AW230" s="599" t="s">
        <v>615</v>
      </c>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5"/>
      <c r="DU230" s="165"/>
      <c r="DV230" s="165"/>
      <c r="DW230" s="165"/>
      <c r="DX230" s="165"/>
      <c r="DY230" s="165"/>
      <c r="DZ230" s="165"/>
      <c r="EA230" s="165"/>
      <c r="EB230" s="165"/>
      <c r="EC230" s="165"/>
      <c r="ED230" s="165"/>
      <c r="EE230" s="165"/>
      <c r="EF230" s="165"/>
      <c r="EG230" s="165"/>
      <c r="EH230" s="165"/>
      <c r="EI230" s="165"/>
      <c r="EJ230" s="165"/>
      <c r="EK230" s="165"/>
      <c r="EL230" s="165"/>
      <c r="EM230" s="165"/>
      <c r="EN230" s="165"/>
      <c r="EO230" s="165"/>
      <c r="EP230" s="165"/>
      <c r="EQ230" s="165"/>
      <c r="ER230" s="165"/>
      <c r="ES230" s="165"/>
      <c r="ET230" s="165"/>
      <c r="EU230" s="165"/>
      <c r="EV230" s="165"/>
      <c r="EW230" s="165"/>
      <c r="EX230" s="165"/>
      <c r="EY230" s="165"/>
      <c r="EZ230" s="165"/>
      <c r="FA230" s="165"/>
      <c r="FB230" s="165"/>
      <c r="FC230" s="165"/>
      <c r="FD230" s="165"/>
      <c r="FE230" s="165"/>
      <c r="FF230" s="165"/>
      <c r="FG230" s="165"/>
      <c r="FH230" s="165"/>
      <c r="FI230" s="165"/>
      <c r="FJ230" s="165"/>
      <c r="FK230" s="165"/>
      <c r="FL230" s="165"/>
      <c r="FM230" s="165"/>
      <c r="FN230" s="165"/>
      <c r="FO230" s="165"/>
      <c r="FP230" s="165"/>
      <c r="FQ230" s="165"/>
      <c r="FR230" s="165"/>
      <c r="FS230" s="165"/>
      <c r="FT230" s="165"/>
      <c r="FU230" s="165"/>
      <c r="FV230" s="165"/>
      <c r="FW230" s="165"/>
      <c r="FX230" s="165"/>
    </row>
    <row r="231" spans="2:180" s="162" customFormat="1" ht="14.4" hidden="1" thickBot="1">
      <c r="B231" s="369"/>
      <c r="C231" s="47" t="s">
        <v>145</v>
      </c>
      <c r="D231" s="1033"/>
      <c r="E231" s="1034"/>
      <c r="F231" s="1034"/>
      <c r="G231" s="1034"/>
      <c r="H231" s="1034"/>
      <c r="I231" s="1034"/>
      <c r="J231" s="1034"/>
      <c r="K231" s="1034"/>
      <c r="L231" s="1034"/>
      <c r="M231" s="1034"/>
      <c r="N231" s="1034"/>
      <c r="O231" s="1034"/>
      <c r="P231" s="1034"/>
      <c r="Q231" s="1034"/>
      <c r="R231" s="1035"/>
      <c r="S231" s="391">
        <f t="shared" si="7"/>
        <v>0</v>
      </c>
      <c r="T231" s="55"/>
      <c r="U231" s="56"/>
      <c r="V231" s="55"/>
      <c r="W231" s="57"/>
      <c r="X231" s="55"/>
      <c r="Y231" s="56"/>
      <c r="Z231" s="383"/>
      <c r="AA231" s="384"/>
      <c r="AB231" s="383"/>
      <c r="AC231" s="56"/>
      <c r="AD231" s="398"/>
      <c r="AE231" s="399"/>
      <c r="AF231" s="398"/>
      <c r="AG231" s="399"/>
      <c r="AH231" s="398"/>
      <c r="AI231" s="399"/>
      <c r="AJ231" s="398"/>
      <c r="AK231" s="399"/>
      <c r="AL231" s="398"/>
      <c r="AM231" s="399"/>
      <c r="AN231" s="398"/>
      <c r="AO231" s="399"/>
      <c r="AP231" s="398"/>
      <c r="AQ231" s="399"/>
      <c r="AR231" s="256"/>
      <c r="AS231" s="165"/>
      <c r="AT231" s="165"/>
      <c r="AU231" s="165"/>
      <c r="AV231" s="165"/>
      <c r="AW231" s="599" t="s">
        <v>616</v>
      </c>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c r="EH231" s="165"/>
      <c r="EI231" s="165"/>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165"/>
      <c r="FU231" s="165"/>
      <c r="FV231" s="165"/>
      <c r="FW231" s="165"/>
      <c r="FX231" s="165"/>
    </row>
    <row r="232" spans="2:180" s="162" customFormat="1" ht="14.4" hidden="1" thickBot="1">
      <c r="B232" s="369"/>
      <c r="C232" s="374">
        <v>8</v>
      </c>
      <c r="D232" s="987">
        <f>+J140</f>
        <v>0</v>
      </c>
      <c r="E232" s="988"/>
      <c r="F232" s="988"/>
      <c r="G232" s="988"/>
      <c r="H232" s="988"/>
      <c r="I232" s="988"/>
      <c r="J232" s="988"/>
      <c r="K232" s="988"/>
      <c r="L232" s="988"/>
      <c r="M232" s="988"/>
      <c r="N232" s="988"/>
      <c r="O232" s="988"/>
      <c r="P232" s="988"/>
      <c r="Q232" s="988"/>
      <c r="R232" s="989"/>
      <c r="S232" s="375">
        <f>SUM(S233:S238)</f>
        <v>0</v>
      </c>
      <c r="T232" s="400"/>
      <c r="U232" s="401"/>
      <c r="V232" s="401"/>
      <c r="W232" s="401"/>
      <c r="X232" s="401"/>
      <c r="Y232" s="401"/>
      <c r="Z232" s="421"/>
      <c r="AA232" s="421"/>
      <c r="AB232" s="421"/>
      <c r="AC232" s="401"/>
      <c r="AD232" s="402"/>
      <c r="AE232" s="402"/>
      <c r="AF232" s="402"/>
      <c r="AG232" s="402"/>
      <c r="AH232" s="402"/>
      <c r="AI232" s="402"/>
      <c r="AJ232" s="402"/>
      <c r="AK232" s="402"/>
      <c r="AL232" s="402"/>
      <c r="AM232" s="402"/>
      <c r="AN232" s="402"/>
      <c r="AO232" s="402"/>
      <c r="AP232" s="402"/>
      <c r="AQ232" s="403"/>
      <c r="AR232" s="256"/>
      <c r="AS232" s="165"/>
      <c r="AT232" s="165"/>
      <c r="AU232" s="165"/>
      <c r="AV232" s="165"/>
      <c r="AW232" s="599" t="s">
        <v>617</v>
      </c>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c r="EH232" s="165"/>
      <c r="EI232" s="165"/>
      <c r="EJ232" s="165"/>
      <c r="EK232" s="165"/>
      <c r="EL232" s="165"/>
      <c r="EM232" s="165"/>
      <c r="EN232" s="165"/>
      <c r="EO232" s="165"/>
      <c r="EP232" s="165"/>
      <c r="EQ232" s="165"/>
      <c r="ER232" s="165"/>
      <c r="ES232" s="165"/>
      <c r="ET232" s="165"/>
      <c r="EU232" s="165"/>
      <c r="EV232" s="165"/>
      <c r="EW232" s="165"/>
      <c r="EX232" s="165"/>
      <c r="EY232" s="165"/>
      <c r="EZ232" s="165"/>
      <c r="FA232" s="165"/>
      <c r="FB232" s="165"/>
      <c r="FC232" s="165"/>
      <c r="FD232" s="165"/>
      <c r="FE232" s="165"/>
      <c r="FF232" s="165"/>
      <c r="FG232" s="165"/>
      <c r="FH232" s="165"/>
      <c r="FI232" s="165"/>
      <c r="FJ232" s="165"/>
      <c r="FK232" s="165"/>
      <c r="FL232" s="165"/>
      <c r="FM232" s="165"/>
      <c r="FN232" s="165"/>
      <c r="FO232" s="165"/>
      <c r="FP232" s="165"/>
      <c r="FQ232" s="165"/>
      <c r="FR232" s="165"/>
      <c r="FS232" s="165"/>
      <c r="FT232" s="165"/>
      <c r="FU232" s="165"/>
      <c r="FV232" s="165"/>
      <c r="FW232" s="165"/>
      <c r="FX232" s="165"/>
    </row>
    <row r="233" spans="2:180" s="162" customFormat="1" ht="13.8" hidden="1">
      <c r="B233" s="369"/>
      <c r="C233" s="47" t="s">
        <v>146</v>
      </c>
      <c r="D233" s="1042"/>
      <c r="E233" s="1043"/>
      <c r="F233" s="1043"/>
      <c r="G233" s="1043"/>
      <c r="H233" s="1043"/>
      <c r="I233" s="1043"/>
      <c r="J233" s="1043"/>
      <c r="K233" s="1043"/>
      <c r="L233" s="1043"/>
      <c r="M233" s="1043"/>
      <c r="N233" s="1043"/>
      <c r="O233" s="1043"/>
      <c r="P233" s="1043"/>
      <c r="Q233" s="1043"/>
      <c r="R233" s="1044"/>
      <c r="S233" s="391">
        <f t="shared" ref="S233:S238" si="8">SUM(T233:AQ233)</f>
        <v>0</v>
      </c>
      <c r="T233" s="48"/>
      <c r="U233" s="49"/>
      <c r="V233" s="48"/>
      <c r="W233" s="50"/>
      <c r="X233" s="48"/>
      <c r="Y233" s="49"/>
      <c r="Z233" s="378"/>
      <c r="AA233" s="377"/>
      <c r="AB233" s="378"/>
      <c r="AC233" s="49"/>
      <c r="AD233" s="392"/>
      <c r="AE233" s="393"/>
      <c r="AF233" s="392"/>
      <c r="AG233" s="393"/>
      <c r="AH233" s="392"/>
      <c r="AI233" s="393"/>
      <c r="AJ233" s="392"/>
      <c r="AK233" s="393"/>
      <c r="AL233" s="407"/>
      <c r="AM233" s="397"/>
      <c r="AN233" s="407"/>
      <c r="AO233" s="397"/>
      <c r="AP233" s="392"/>
      <c r="AQ233" s="397"/>
      <c r="AR233" s="256"/>
      <c r="AS233" s="165"/>
      <c r="AT233" s="165"/>
      <c r="AU233" s="165"/>
      <c r="AV233" s="165"/>
      <c r="AW233" s="599" t="s">
        <v>618</v>
      </c>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5"/>
      <c r="DO233" s="165"/>
      <c r="DP233" s="165"/>
      <c r="DQ233" s="165"/>
      <c r="DR233" s="165"/>
      <c r="DS233" s="165"/>
      <c r="DT233" s="165"/>
      <c r="DU233" s="165"/>
      <c r="DV233" s="165"/>
      <c r="DW233" s="165"/>
      <c r="DX233" s="165"/>
      <c r="DY233" s="165"/>
      <c r="DZ233" s="165"/>
      <c r="EA233" s="165"/>
      <c r="EB233" s="165"/>
      <c r="EC233" s="165"/>
      <c r="ED233" s="165"/>
      <c r="EE233" s="165"/>
      <c r="EF233" s="165"/>
      <c r="EG233" s="165"/>
      <c r="EH233" s="165"/>
      <c r="EI233" s="165"/>
      <c r="EJ233" s="165"/>
      <c r="EK233" s="165"/>
      <c r="EL233" s="165"/>
      <c r="EM233" s="165"/>
      <c r="EN233" s="165"/>
      <c r="EO233" s="165"/>
      <c r="EP233" s="165"/>
      <c r="EQ233" s="165"/>
      <c r="ER233" s="165"/>
      <c r="ES233" s="165"/>
      <c r="ET233" s="165"/>
      <c r="EU233" s="165"/>
      <c r="EV233" s="165"/>
      <c r="EW233" s="165"/>
      <c r="EX233" s="165"/>
      <c r="EY233" s="165"/>
      <c r="EZ233" s="165"/>
      <c r="FA233" s="165"/>
      <c r="FB233" s="165"/>
      <c r="FC233" s="165"/>
      <c r="FD233" s="165"/>
      <c r="FE233" s="165"/>
      <c r="FF233" s="165"/>
      <c r="FG233" s="165"/>
      <c r="FH233" s="165"/>
      <c r="FI233" s="165"/>
      <c r="FJ233" s="165"/>
      <c r="FK233" s="165"/>
      <c r="FL233" s="165"/>
      <c r="FM233" s="165"/>
      <c r="FN233" s="165"/>
      <c r="FO233" s="165"/>
      <c r="FP233" s="165"/>
      <c r="FQ233" s="165"/>
      <c r="FR233" s="165"/>
      <c r="FS233" s="165"/>
      <c r="FT233" s="165"/>
      <c r="FU233" s="165"/>
      <c r="FV233" s="165"/>
      <c r="FW233" s="165"/>
      <c r="FX233" s="165"/>
    </row>
    <row r="234" spans="2:180" s="162" customFormat="1" ht="13.8" hidden="1">
      <c r="B234" s="369"/>
      <c r="C234" s="47" t="s">
        <v>147</v>
      </c>
      <c r="D234" s="1000"/>
      <c r="E234" s="1001"/>
      <c r="F234" s="1001"/>
      <c r="G234" s="1001"/>
      <c r="H234" s="1001"/>
      <c r="I234" s="1001"/>
      <c r="J234" s="1001"/>
      <c r="K234" s="1001"/>
      <c r="L234" s="1001"/>
      <c r="M234" s="1001"/>
      <c r="N234" s="1001"/>
      <c r="O234" s="1001"/>
      <c r="P234" s="1001"/>
      <c r="Q234" s="1001"/>
      <c r="R234" s="1002"/>
      <c r="S234" s="391">
        <f t="shared" si="8"/>
        <v>0</v>
      </c>
      <c r="T234" s="52"/>
      <c r="U234" s="53"/>
      <c r="V234" s="52"/>
      <c r="W234" s="45"/>
      <c r="X234" s="59"/>
      <c r="Y234" s="60"/>
      <c r="Z234" s="381"/>
      <c r="AA234" s="422"/>
      <c r="AB234" s="381"/>
      <c r="AC234" s="60"/>
      <c r="AD234" s="420"/>
      <c r="AE234" s="418"/>
      <c r="AF234" s="420"/>
      <c r="AG234" s="418"/>
      <c r="AH234" s="420"/>
      <c r="AI234" s="418"/>
      <c r="AJ234" s="420"/>
      <c r="AK234" s="418"/>
      <c r="AL234" s="420"/>
      <c r="AM234" s="418"/>
      <c r="AN234" s="420"/>
      <c r="AO234" s="418"/>
      <c r="AP234" s="420"/>
      <c r="AQ234" s="397"/>
      <c r="AR234" s="256"/>
      <c r="AS234" s="165"/>
      <c r="AT234" s="165"/>
      <c r="AU234" s="165"/>
      <c r="AV234" s="165"/>
      <c r="AW234" s="599" t="s">
        <v>619</v>
      </c>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5"/>
      <c r="DO234" s="165"/>
      <c r="DP234" s="165"/>
      <c r="DQ234" s="165"/>
      <c r="DR234" s="165"/>
      <c r="DS234" s="165"/>
      <c r="DT234" s="165"/>
      <c r="DU234" s="165"/>
      <c r="DV234" s="165"/>
      <c r="DW234" s="165"/>
      <c r="DX234" s="165"/>
      <c r="DY234" s="165"/>
      <c r="DZ234" s="165"/>
      <c r="EA234" s="165"/>
      <c r="EB234" s="165"/>
      <c r="EC234" s="165"/>
      <c r="ED234" s="165"/>
      <c r="EE234" s="165"/>
      <c r="EF234" s="165"/>
      <c r="EG234" s="165"/>
      <c r="EH234" s="165"/>
      <c r="EI234" s="165"/>
      <c r="EJ234" s="165"/>
      <c r="EK234" s="165"/>
      <c r="EL234" s="165"/>
      <c r="EM234" s="165"/>
      <c r="EN234" s="165"/>
      <c r="EO234" s="165"/>
      <c r="EP234" s="165"/>
      <c r="EQ234" s="165"/>
      <c r="ER234" s="165"/>
      <c r="ES234" s="165"/>
      <c r="ET234" s="165"/>
      <c r="EU234" s="165"/>
      <c r="EV234" s="165"/>
      <c r="EW234" s="165"/>
      <c r="EX234" s="165"/>
      <c r="EY234" s="165"/>
      <c r="EZ234" s="165"/>
      <c r="FA234" s="165"/>
      <c r="FB234" s="165"/>
      <c r="FC234" s="165"/>
      <c r="FD234" s="165"/>
      <c r="FE234" s="165"/>
      <c r="FF234" s="165"/>
      <c r="FG234" s="165"/>
      <c r="FH234" s="165"/>
      <c r="FI234" s="165"/>
      <c r="FJ234" s="165"/>
      <c r="FK234" s="165"/>
      <c r="FL234" s="165"/>
      <c r="FM234" s="165"/>
      <c r="FN234" s="165"/>
      <c r="FO234" s="165"/>
      <c r="FP234" s="165"/>
      <c r="FQ234" s="165"/>
      <c r="FR234" s="165"/>
      <c r="FS234" s="165"/>
      <c r="FT234" s="165"/>
      <c r="FU234" s="165"/>
      <c r="FV234" s="165"/>
      <c r="FW234" s="165"/>
      <c r="FX234" s="165"/>
    </row>
    <row r="235" spans="2:180" s="162" customFormat="1" ht="13.8" hidden="1">
      <c r="B235" s="369"/>
      <c r="C235" s="47" t="s">
        <v>148</v>
      </c>
      <c r="D235" s="1042"/>
      <c r="E235" s="1043"/>
      <c r="F235" s="1043"/>
      <c r="G235" s="1043"/>
      <c r="H235" s="1043"/>
      <c r="I235" s="1043"/>
      <c r="J235" s="1043"/>
      <c r="K235" s="1043"/>
      <c r="L235" s="1043"/>
      <c r="M235" s="1043"/>
      <c r="N235" s="1043"/>
      <c r="O235" s="1043"/>
      <c r="P235" s="1043"/>
      <c r="Q235" s="1043"/>
      <c r="R235" s="1044"/>
      <c r="S235" s="391">
        <f t="shared" si="8"/>
        <v>0</v>
      </c>
      <c r="T235" s="52"/>
      <c r="U235" s="53"/>
      <c r="V235" s="52"/>
      <c r="W235" s="45"/>
      <c r="X235" s="52"/>
      <c r="Y235" s="53"/>
      <c r="Z235" s="394"/>
      <c r="AA235" s="395"/>
      <c r="AB235" s="394"/>
      <c r="AC235" s="53"/>
      <c r="AD235" s="396"/>
      <c r="AE235" s="397"/>
      <c r="AF235" s="396"/>
      <c r="AG235" s="397"/>
      <c r="AH235" s="396"/>
      <c r="AI235" s="397"/>
      <c r="AJ235" s="396"/>
      <c r="AK235" s="397"/>
      <c r="AL235" s="396"/>
      <c r="AM235" s="397"/>
      <c r="AN235" s="396"/>
      <c r="AO235" s="397"/>
      <c r="AP235" s="396"/>
      <c r="AQ235" s="397"/>
      <c r="AR235" s="256"/>
      <c r="AS235" s="165"/>
      <c r="AT235" s="165"/>
      <c r="AU235" s="165"/>
      <c r="AV235" s="165"/>
      <c r="AW235" s="599" t="s">
        <v>620</v>
      </c>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5"/>
      <c r="DO235" s="165"/>
      <c r="DP235" s="165"/>
      <c r="DQ235" s="165"/>
      <c r="DR235" s="165"/>
      <c r="DS235" s="165"/>
      <c r="DT235" s="165"/>
      <c r="DU235" s="165"/>
      <c r="DV235" s="165"/>
      <c r="DW235" s="165"/>
      <c r="DX235" s="165"/>
      <c r="DY235" s="165"/>
      <c r="DZ235" s="165"/>
      <c r="EA235" s="165"/>
      <c r="EB235" s="165"/>
      <c r="EC235" s="165"/>
      <c r="ED235" s="165"/>
      <c r="EE235" s="165"/>
      <c r="EF235" s="165"/>
      <c r="EG235" s="165"/>
      <c r="EH235" s="165"/>
      <c r="EI235" s="165"/>
      <c r="EJ235" s="165"/>
      <c r="EK235" s="165"/>
      <c r="EL235" s="165"/>
      <c r="EM235" s="165"/>
      <c r="EN235" s="165"/>
      <c r="EO235" s="165"/>
      <c r="EP235" s="165"/>
      <c r="EQ235" s="165"/>
      <c r="ER235" s="165"/>
      <c r="ES235" s="165"/>
      <c r="ET235" s="165"/>
      <c r="EU235" s="165"/>
      <c r="EV235" s="165"/>
      <c r="EW235" s="165"/>
      <c r="EX235" s="165"/>
      <c r="EY235" s="165"/>
      <c r="EZ235" s="165"/>
      <c r="FA235" s="165"/>
      <c r="FB235" s="165"/>
      <c r="FC235" s="165"/>
      <c r="FD235" s="165"/>
      <c r="FE235" s="165"/>
      <c r="FF235" s="165"/>
      <c r="FG235" s="165"/>
      <c r="FH235" s="165"/>
      <c r="FI235" s="165"/>
      <c r="FJ235" s="165"/>
      <c r="FK235" s="165"/>
      <c r="FL235" s="165"/>
      <c r="FM235" s="165"/>
      <c r="FN235" s="165"/>
      <c r="FO235" s="165"/>
      <c r="FP235" s="165"/>
      <c r="FQ235" s="165"/>
      <c r="FR235" s="165"/>
      <c r="FS235" s="165"/>
      <c r="FT235" s="165"/>
      <c r="FU235" s="165"/>
      <c r="FV235" s="165"/>
      <c r="FW235" s="165"/>
      <c r="FX235" s="165"/>
    </row>
    <row r="236" spans="2:180" s="162" customFormat="1" ht="13.8" hidden="1">
      <c r="B236" s="369"/>
      <c r="C236" s="47" t="s">
        <v>149</v>
      </c>
      <c r="D236" s="1000"/>
      <c r="E236" s="1001"/>
      <c r="F236" s="1001"/>
      <c r="G236" s="1001"/>
      <c r="H236" s="1001"/>
      <c r="I236" s="1001"/>
      <c r="J236" s="1001"/>
      <c r="K236" s="1001"/>
      <c r="L236" s="1001"/>
      <c r="M236" s="1001"/>
      <c r="N236" s="1001"/>
      <c r="O236" s="1001"/>
      <c r="P236" s="1001"/>
      <c r="Q236" s="1001"/>
      <c r="R236" s="1002"/>
      <c r="S236" s="391">
        <f t="shared" si="8"/>
        <v>0</v>
      </c>
      <c r="T236" s="52"/>
      <c r="U236" s="53"/>
      <c r="V236" s="52"/>
      <c r="W236" s="45"/>
      <c r="X236" s="52"/>
      <c r="Y236" s="53"/>
      <c r="Z236" s="394"/>
      <c r="AA236" s="395"/>
      <c r="AB236" s="394"/>
      <c r="AC236" s="53"/>
      <c r="AD236" s="396"/>
      <c r="AE236" s="397"/>
      <c r="AF236" s="396"/>
      <c r="AG236" s="397"/>
      <c r="AH236" s="396"/>
      <c r="AI236" s="397"/>
      <c r="AJ236" s="396"/>
      <c r="AK236" s="397"/>
      <c r="AL236" s="396"/>
      <c r="AM236" s="397"/>
      <c r="AN236" s="396"/>
      <c r="AO236" s="397"/>
      <c r="AP236" s="396"/>
      <c r="AQ236" s="397"/>
      <c r="AR236" s="256"/>
      <c r="AS236" s="165"/>
      <c r="AT236" s="165"/>
      <c r="AU236" s="165"/>
      <c r="AV236" s="165"/>
      <c r="AW236" s="599" t="s">
        <v>621</v>
      </c>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c r="EH236" s="165"/>
      <c r="EI236" s="165"/>
      <c r="EJ236" s="165"/>
      <c r="EK236" s="165"/>
      <c r="EL236" s="165"/>
      <c r="EM236" s="165"/>
      <c r="EN236" s="165"/>
      <c r="EO236" s="165"/>
      <c r="EP236" s="165"/>
      <c r="EQ236" s="165"/>
      <c r="ER236" s="165"/>
      <c r="ES236" s="165"/>
      <c r="ET236" s="165"/>
      <c r="EU236" s="165"/>
      <c r="EV236" s="165"/>
      <c r="EW236" s="165"/>
      <c r="EX236" s="165"/>
      <c r="EY236" s="165"/>
      <c r="EZ236" s="165"/>
      <c r="FA236" s="165"/>
      <c r="FB236" s="165"/>
      <c r="FC236" s="165"/>
      <c r="FD236" s="165"/>
      <c r="FE236" s="165"/>
      <c r="FF236" s="165"/>
      <c r="FG236" s="165"/>
      <c r="FH236" s="165"/>
      <c r="FI236" s="165"/>
      <c r="FJ236" s="165"/>
      <c r="FK236" s="165"/>
      <c r="FL236" s="165"/>
      <c r="FM236" s="165"/>
      <c r="FN236" s="165"/>
      <c r="FO236" s="165"/>
      <c r="FP236" s="165"/>
      <c r="FQ236" s="165"/>
      <c r="FR236" s="165"/>
      <c r="FS236" s="165"/>
      <c r="FT236" s="165"/>
      <c r="FU236" s="165"/>
      <c r="FV236" s="165"/>
      <c r="FW236" s="165"/>
      <c r="FX236" s="165"/>
    </row>
    <row r="237" spans="2:180" s="162" customFormat="1" ht="13.8" hidden="1">
      <c r="B237" s="369"/>
      <c r="C237" s="47" t="s">
        <v>150</v>
      </c>
      <c r="D237" s="1000"/>
      <c r="E237" s="1001"/>
      <c r="F237" s="1001"/>
      <c r="G237" s="1001"/>
      <c r="H237" s="1001"/>
      <c r="I237" s="1001"/>
      <c r="J237" s="1001"/>
      <c r="K237" s="1001"/>
      <c r="L237" s="1001"/>
      <c r="M237" s="1001"/>
      <c r="N237" s="1001"/>
      <c r="O237" s="1001"/>
      <c r="P237" s="1001"/>
      <c r="Q237" s="1001"/>
      <c r="R237" s="1002"/>
      <c r="S237" s="391">
        <f t="shared" si="8"/>
        <v>0</v>
      </c>
      <c r="T237" s="52"/>
      <c r="U237" s="53"/>
      <c r="V237" s="52"/>
      <c r="W237" s="45"/>
      <c r="X237" s="52"/>
      <c r="Y237" s="53"/>
      <c r="Z237" s="394"/>
      <c r="AA237" s="395"/>
      <c r="AB237" s="394"/>
      <c r="AC237" s="53"/>
      <c r="AD237" s="396"/>
      <c r="AE237" s="397"/>
      <c r="AF237" s="396"/>
      <c r="AG237" s="397"/>
      <c r="AH237" s="396"/>
      <c r="AI237" s="397"/>
      <c r="AJ237" s="396"/>
      <c r="AK237" s="397"/>
      <c r="AL237" s="396"/>
      <c r="AM237" s="397"/>
      <c r="AN237" s="396"/>
      <c r="AO237" s="397"/>
      <c r="AP237" s="396"/>
      <c r="AQ237" s="397"/>
      <c r="AR237" s="256"/>
      <c r="AS237" s="165"/>
      <c r="AT237" s="165"/>
      <c r="AU237" s="165"/>
      <c r="AV237" s="165"/>
      <c r="AW237" s="599" t="s">
        <v>622</v>
      </c>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65"/>
      <c r="DL237" s="165"/>
      <c r="DM237" s="165"/>
      <c r="DN237" s="165"/>
      <c r="DO237" s="165"/>
      <c r="DP237" s="165"/>
      <c r="DQ237" s="165"/>
      <c r="DR237" s="165"/>
      <c r="DS237" s="165"/>
      <c r="DT237" s="165"/>
      <c r="DU237" s="165"/>
      <c r="DV237" s="165"/>
      <c r="DW237" s="165"/>
      <c r="DX237" s="165"/>
      <c r="DY237" s="165"/>
      <c r="DZ237" s="165"/>
      <c r="EA237" s="165"/>
      <c r="EB237" s="165"/>
      <c r="EC237" s="165"/>
      <c r="ED237" s="165"/>
      <c r="EE237" s="165"/>
      <c r="EF237" s="165"/>
      <c r="EG237" s="165"/>
      <c r="EH237" s="165"/>
      <c r="EI237" s="165"/>
      <c r="EJ237" s="165"/>
      <c r="EK237" s="165"/>
      <c r="EL237" s="165"/>
      <c r="EM237" s="165"/>
      <c r="EN237" s="165"/>
      <c r="EO237" s="165"/>
      <c r="EP237" s="165"/>
      <c r="EQ237" s="165"/>
      <c r="ER237" s="165"/>
      <c r="ES237" s="165"/>
      <c r="ET237" s="165"/>
      <c r="EU237" s="165"/>
      <c r="EV237" s="165"/>
      <c r="EW237" s="165"/>
      <c r="EX237" s="165"/>
      <c r="EY237" s="165"/>
      <c r="EZ237" s="165"/>
      <c r="FA237" s="165"/>
      <c r="FB237" s="165"/>
      <c r="FC237" s="165"/>
      <c r="FD237" s="165"/>
      <c r="FE237" s="165"/>
      <c r="FF237" s="165"/>
      <c r="FG237" s="165"/>
      <c r="FH237" s="165"/>
      <c r="FI237" s="165"/>
      <c r="FJ237" s="165"/>
      <c r="FK237" s="165"/>
      <c r="FL237" s="165"/>
      <c r="FM237" s="165"/>
      <c r="FN237" s="165"/>
      <c r="FO237" s="165"/>
      <c r="FP237" s="165"/>
      <c r="FQ237" s="165"/>
      <c r="FR237" s="165"/>
      <c r="FS237" s="165"/>
      <c r="FT237" s="165"/>
      <c r="FU237" s="165"/>
      <c r="FV237" s="165"/>
      <c r="FW237" s="165"/>
      <c r="FX237" s="165"/>
    </row>
    <row r="238" spans="2:180" s="162" customFormat="1" ht="14.4" hidden="1" thickBot="1">
      <c r="B238" s="369"/>
      <c r="C238" s="47" t="s">
        <v>151</v>
      </c>
      <c r="D238" s="1033"/>
      <c r="E238" s="1034"/>
      <c r="F238" s="1034"/>
      <c r="G238" s="1034"/>
      <c r="H238" s="1034"/>
      <c r="I238" s="1034"/>
      <c r="J238" s="1034"/>
      <c r="K238" s="1034"/>
      <c r="L238" s="1034"/>
      <c r="M238" s="1034"/>
      <c r="N238" s="1034"/>
      <c r="O238" s="1034"/>
      <c r="P238" s="1034"/>
      <c r="Q238" s="1034"/>
      <c r="R238" s="1035"/>
      <c r="S238" s="391">
        <f t="shared" si="8"/>
        <v>0</v>
      </c>
      <c r="T238" s="55"/>
      <c r="U238" s="56"/>
      <c r="V238" s="55"/>
      <c r="W238" s="57"/>
      <c r="X238" s="55"/>
      <c r="Y238" s="56"/>
      <c r="Z238" s="383"/>
      <c r="AA238" s="384"/>
      <c r="AB238" s="383"/>
      <c r="AC238" s="56"/>
      <c r="AD238" s="398"/>
      <c r="AE238" s="399"/>
      <c r="AF238" s="398"/>
      <c r="AG238" s="399"/>
      <c r="AH238" s="398"/>
      <c r="AI238" s="399"/>
      <c r="AJ238" s="398"/>
      <c r="AK238" s="399"/>
      <c r="AL238" s="398"/>
      <c r="AM238" s="399"/>
      <c r="AN238" s="398"/>
      <c r="AO238" s="399"/>
      <c r="AP238" s="398"/>
      <c r="AQ238" s="399"/>
      <c r="AR238" s="256"/>
      <c r="AS238" s="165"/>
      <c r="AT238" s="165"/>
      <c r="AU238" s="165"/>
      <c r="AV238" s="165"/>
      <c r="AW238" s="599" t="s">
        <v>623</v>
      </c>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c r="CM238" s="165"/>
      <c r="CN238" s="165"/>
      <c r="CO238" s="165"/>
      <c r="CP238" s="165"/>
      <c r="CQ238" s="165"/>
      <c r="CR238" s="165"/>
      <c r="CS238" s="165"/>
      <c r="CT238" s="165"/>
      <c r="CU238" s="165"/>
      <c r="CV238" s="165"/>
      <c r="CW238" s="165"/>
      <c r="CX238" s="165"/>
      <c r="CY238" s="165"/>
      <c r="CZ238" s="165"/>
      <c r="DA238" s="165"/>
      <c r="DB238" s="165"/>
      <c r="DC238" s="165"/>
      <c r="DD238" s="165"/>
      <c r="DE238" s="165"/>
      <c r="DF238" s="165"/>
      <c r="DG238" s="165"/>
      <c r="DH238" s="165"/>
      <c r="DI238" s="165"/>
      <c r="DJ238" s="165"/>
      <c r="DK238" s="165"/>
      <c r="DL238" s="165"/>
      <c r="DM238" s="165"/>
      <c r="DN238" s="165"/>
      <c r="DO238" s="165"/>
      <c r="DP238" s="165"/>
      <c r="DQ238" s="165"/>
      <c r="DR238" s="165"/>
      <c r="DS238" s="165"/>
      <c r="DT238" s="165"/>
      <c r="DU238" s="165"/>
      <c r="DV238" s="165"/>
      <c r="DW238" s="165"/>
      <c r="DX238" s="165"/>
      <c r="DY238" s="165"/>
      <c r="DZ238" s="165"/>
      <c r="EA238" s="165"/>
      <c r="EB238" s="165"/>
      <c r="EC238" s="165"/>
      <c r="ED238" s="165"/>
      <c r="EE238" s="165"/>
      <c r="EF238" s="165"/>
      <c r="EG238" s="165"/>
      <c r="EH238" s="165"/>
      <c r="EI238" s="165"/>
      <c r="EJ238" s="165"/>
      <c r="EK238" s="165"/>
      <c r="EL238" s="165"/>
      <c r="EM238" s="165"/>
      <c r="EN238" s="165"/>
      <c r="EO238" s="165"/>
      <c r="EP238" s="165"/>
      <c r="EQ238" s="165"/>
      <c r="ER238" s="165"/>
      <c r="ES238" s="165"/>
      <c r="ET238" s="165"/>
      <c r="EU238" s="165"/>
      <c r="EV238" s="165"/>
      <c r="EW238" s="165"/>
      <c r="EX238" s="165"/>
      <c r="EY238" s="165"/>
      <c r="EZ238" s="165"/>
      <c r="FA238" s="165"/>
      <c r="FB238" s="165"/>
      <c r="FC238" s="165"/>
      <c r="FD238" s="165"/>
      <c r="FE238" s="165"/>
      <c r="FF238" s="165"/>
      <c r="FG238" s="165"/>
      <c r="FH238" s="165"/>
      <c r="FI238" s="165"/>
      <c r="FJ238" s="165"/>
      <c r="FK238" s="165"/>
      <c r="FL238" s="165"/>
      <c r="FM238" s="165"/>
      <c r="FN238" s="165"/>
      <c r="FO238" s="165"/>
      <c r="FP238" s="165"/>
      <c r="FQ238" s="165"/>
      <c r="FR238" s="165"/>
      <c r="FS238" s="165"/>
      <c r="FT238" s="165"/>
      <c r="FU238" s="165"/>
      <c r="FV238" s="165"/>
      <c r="FW238" s="165"/>
      <c r="FX238" s="165"/>
    </row>
    <row r="239" spans="2:180" s="162" customFormat="1" ht="14.4" hidden="1" thickBot="1">
      <c r="B239" s="369"/>
      <c r="C239" s="374">
        <v>9</v>
      </c>
      <c r="D239" s="987">
        <f>+J141</f>
        <v>0</v>
      </c>
      <c r="E239" s="988"/>
      <c r="F239" s="988"/>
      <c r="G239" s="988"/>
      <c r="H239" s="988"/>
      <c r="I239" s="988"/>
      <c r="J239" s="988"/>
      <c r="K239" s="988"/>
      <c r="L239" s="988"/>
      <c r="M239" s="988"/>
      <c r="N239" s="988"/>
      <c r="O239" s="988"/>
      <c r="P239" s="988"/>
      <c r="Q239" s="988"/>
      <c r="R239" s="989"/>
      <c r="S239" s="375">
        <f>SUM(S240:S245)</f>
        <v>0</v>
      </c>
      <c r="T239" s="400"/>
      <c r="U239" s="401"/>
      <c r="V239" s="401"/>
      <c r="W239" s="401"/>
      <c r="X239" s="401"/>
      <c r="Y239" s="401"/>
      <c r="Z239" s="421"/>
      <c r="AA239" s="421"/>
      <c r="AB239" s="421"/>
      <c r="AC239" s="401"/>
      <c r="AD239" s="402"/>
      <c r="AE239" s="402"/>
      <c r="AF239" s="402"/>
      <c r="AG239" s="402"/>
      <c r="AH239" s="402"/>
      <c r="AI239" s="402"/>
      <c r="AJ239" s="402"/>
      <c r="AK239" s="402"/>
      <c r="AL239" s="402"/>
      <c r="AM239" s="402"/>
      <c r="AN239" s="402"/>
      <c r="AO239" s="402"/>
      <c r="AP239" s="402"/>
      <c r="AQ239" s="403"/>
      <c r="AR239" s="256"/>
      <c r="AS239" s="165"/>
      <c r="AT239" s="165"/>
      <c r="AU239" s="165"/>
      <c r="AV239" s="165"/>
      <c r="AW239" s="599" t="s">
        <v>624</v>
      </c>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65"/>
      <c r="DL239" s="165"/>
      <c r="DM239" s="165"/>
      <c r="DN239" s="165"/>
      <c r="DO239" s="165"/>
      <c r="DP239" s="165"/>
      <c r="DQ239" s="165"/>
      <c r="DR239" s="165"/>
      <c r="DS239" s="165"/>
      <c r="DT239" s="165"/>
      <c r="DU239" s="165"/>
      <c r="DV239" s="165"/>
      <c r="DW239" s="165"/>
      <c r="DX239" s="165"/>
      <c r="DY239" s="165"/>
      <c r="DZ239" s="165"/>
      <c r="EA239" s="165"/>
      <c r="EB239" s="165"/>
      <c r="EC239" s="165"/>
      <c r="ED239" s="165"/>
      <c r="EE239" s="165"/>
      <c r="EF239" s="165"/>
      <c r="EG239" s="165"/>
      <c r="EH239" s="165"/>
      <c r="EI239" s="165"/>
      <c r="EJ239" s="165"/>
      <c r="EK239" s="165"/>
      <c r="EL239" s="165"/>
      <c r="EM239" s="165"/>
      <c r="EN239" s="165"/>
      <c r="EO239" s="165"/>
      <c r="EP239" s="165"/>
      <c r="EQ239" s="165"/>
      <c r="ER239" s="165"/>
      <c r="ES239" s="165"/>
      <c r="ET239" s="165"/>
      <c r="EU239" s="165"/>
      <c r="EV239" s="165"/>
      <c r="EW239" s="165"/>
      <c r="EX239" s="165"/>
      <c r="EY239" s="165"/>
      <c r="EZ239" s="165"/>
      <c r="FA239" s="165"/>
      <c r="FB239" s="165"/>
      <c r="FC239" s="165"/>
      <c r="FD239" s="165"/>
      <c r="FE239" s="165"/>
      <c r="FF239" s="165"/>
      <c r="FG239" s="165"/>
      <c r="FH239" s="165"/>
      <c r="FI239" s="165"/>
      <c r="FJ239" s="165"/>
      <c r="FK239" s="165"/>
      <c r="FL239" s="165"/>
      <c r="FM239" s="165"/>
      <c r="FN239" s="165"/>
      <c r="FO239" s="165"/>
      <c r="FP239" s="165"/>
      <c r="FQ239" s="165"/>
      <c r="FR239" s="165"/>
      <c r="FS239" s="165"/>
      <c r="FT239" s="165"/>
      <c r="FU239" s="165"/>
      <c r="FV239" s="165"/>
      <c r="FW239" s="165"/>
      <c r="FX239" s="165"/>
    </row>
    <row r="240" spans="2:180" s="162" customFormat="1" ht="13.8" hidden="1">
      <c r="B240" s="369"/>
      <c r="C240" s="47" t="s">
        <v>152</v>
      </c>
      <c r="D240" s="1042"/>
      <c r="E240" s="1043"/>
      <c r="F240" s="1043"/>
      <c r="G240" s="1043"/>
      <c r="H240" s="1043"/>
      <c r="I240" s="1043"/>
      <c r="J240" s="1043"/>
      <c r="K240" s="1043"/>
      <c r="L240" s="1043"/>
      <c r="M240" s="1043"/>
      <c r="N240" s="1043"/>
      <c r="O240" s="1043"/>
      <c r="P240" s="1043"/>
      <c r="Q240" s="1043"/>
      <c r="R240" s="1044"/>
      <c r="S240" s="391">
        <f t="shared" ref="S240:S245" si="9">SUM(T240:AQ240)</f>
        <v>0</v>
      </c>
      <c r="T240" s="48"/>
      <c r="U240" s="49"/>
      <c r="V240" s="48"/>
      <c r="W240" s="50"/>
      <c r="X240" s="48"/>
      <c r="Y240" s="49"/>
      <c r="Z240" s="378"/>
      <c r="AA240" s="377"/>
      <c r="AB240" s="378"/>
      <c r="AC240" s="49"/>
      <c r="AD240" s="392"/>
      <c r="AE240" s="393"/>
      <c r="AF240" s="392"/>
      <c r="AG240" s="393"/>
      <c r="AH240" s="392"/>
      <c r="AI240" s="393"/>
      <c r="AJ240" s="392"/>
      <c r="AK240" s="393"/>
      <c r="AL240" s="407"/>
      <c r="AM240" s="397"/>
      <c r="AN240" s="407"/>
      <c r="AO240" s="397"/>
      <c r="AP240" s="407"/>
      <c r="AQ240" s="397"/>
      <c r="AR240" s="256"/>
      <c r="AS240" s="165"/>
      <c r="AT240" s="165"/>
      <c r="AU240" s="165"/>
      <c r="AV240" s="165"/>
      <c r="AW240" s="599" t="s">
        <v>625</v>
      </c>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65"/>
      <c r="DL240" s="165"/>
      <c r="DM240" s="165"/>
      <c r="DN240" s="165"/>
      <c r="DO240" s="165"/>
      <c r="DP240" s="165"/>
      <c r="DQ240" s="165"/>
      <c r="DR240" s="165"/>
      <c r="DS240" s="165"/>
      <c r="DT240" s="165"/>
      <c r="DU240" s="165"/>
      <c r="DV240" s="165"/>
      <c r="DW240" s="165"/>
      <c r="DX240" s="165"/>
      <c r="DY240" s="165"/>
      <c r="DZ240" s="165"/>
      <c r="EA240" s="165"/>
      <c r="EB240" s="165"/>
      <c r="EC240" s="165"/>
      <c r="ED240" s="165"/>
      <c r="EE240" s="165"/>
      <c r="EF240" s="165"/>
      <c r="EG240" s="165"/>
      <c r="EH240" s="165"/>
      <c r="EI240" s="165"/>
      <c r="EJ240" s="165"/>
      <c r="EK240" s="165"/>
      <c r="EL240" s="165"/>
      <c r="EM240" s="165"/>
      <c r="EN240" s="165"/>
      <c r="EO240" s="165"/>
      <c r="EP240" s="165"/>
      <c r="EQ240" s="165"/>
      <c r="ER240" s="165"/>
      <c r="ES240" s="165"/>
      <c r="ET240" s="165"/>
      <c r="EU240" s="165"/>
      <c r="EV240" s="165"/>
      <c r="EW240" s="165"/>
      <c r="EX240" s="165"/>
      <c r="EY240" s="165"/>
      <c r="EZ240" s="165"/>
      <c r="FA240" s="165"/>
      <c r="FB240" s="165"/>
      <c r="FC240" s="165"/>
      <c r="FD240" s="165"/>
      <c r="FE240" s="165"/>
      <c r="FF240" s="165"/>
      <c r="FG240" s="165"/>
      <c r="FH240" s="165"/>
      <c r="FI240" s="165"/>
      <c r="FJ240" s="165"/>
      <c r="FK240" s="165"/>
      <c r="FL240" s="165"/>
      <c r="FM240" s="165"/>
      <c r="FN240" s="165"/>
      <c r="FO240" s="165"/>
      <c r="FP240" s="165"/>
      <c r="FQ240" s="165"/>
      <c r="FR240" s="165"/>
      <c r="FS240" s="165"/>
      <c r="FT240" s="165"/>
      <c r="FU240" s="165"/>
      <c r="FV240" s="165"/>
      <c r="FW240" s="165"/>
      <c r="FX240" s="165"/>
    </row>
    <row r="241" spans="2:180" s="162" customFormat="1" ht="13.8" hidden="1">
      <c r="B241" s="369"/>
      <c r="C241" s="47" t="s">
        <v>153</v>
      </c>
      <c r="D241" s="1000"/>
      <c r="E241" s="1001"/>
      <c r="F241" s="1001"/>
      <c r="G241" s="1001"/>
      <c r="H241" s="1001"/>
      <c r="I241" s="1001"/>
      <c r="J241" s="1001"/>
      <c r="K241" s="1001"/>
      <c r="L241" s="1001"/>
      <c r="M241" s="1001"/>
      <c r="N241" s="1001"/>
      <c r="O241" s="1001"/>
      <c r="P241" s="1001"/>
      <c r="Q241" s="1001"/>
      <c r="R241" s="1002"/>
      <c r="S241" s="391">
        <f t="shared" si="9"/>
        <v>0</v>
      </c>
      <c r="T241" s="52"/>
      <c r="U241" s="53"/>
      <c r="V241" s="52"/>
      <c r="W241" s="45"/>
      <c r="X241" s="52"/>
      <c r="Y241" s="53"/>
      <c r="Z241" s="394"/>
      <c r="AA241" s="395"/>
      <c r="AB241" s="394"/>
      <c r="AC241" s="53"/>
      <c r="AD241" s="396"/>
      <c r="AE241" s="397"/>
      <c r="AF241" s="396"/>
      <c r="AG241" s="397"/>
      <c r="AH241" s="396"/>
      <c r="AI241" s="397"/>
      <c r="AJ241" s="396"/>
      <c r="AK241" s="397"/>
      <c r="AL241" s="396"/>
      <c r="AM241" s="397"/>
      <c r="AN241" s="396"/>
      <c r="AO241" s="397"/>
      <c r="AP241" s="396"/>
      <c r="AQ241" s="397"/>
      <c r="AR241" s="256"/>
      <c r="AS241" s="165"/>
      <c r="AT241" s="165"/>
      <c r="AU241" s="165"/>
      <c r="AV241" s="165"/>
      <c r="AW241" s="599" t="s">
        <v>626</v>
      </c>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c r="CM241" s="165"/>
      <c r="CN241" s="165"/>
      <c r="CO241" s="165"/>
      <c r="CP241" s="165"/>
      <c r="CQ241" s="165"/>
      <c r="CR241" s="165"/>
      <c r="CS241" s="165"/>
      <c r="CT241" s="165"/>
      <c r="CU241" s="165"/>
      <c r="CV241" s="165"/>
      <c r="CW241" s="165"/>
      <c r="CX241" s="165"/>
      <c r="CY241" s="165"/>
      <c r="CZ241" s="165"/>
      <c r="DA241" s="165"/>
      <c r="DB241" s="165"/>
      <c r="DC241" s="165"/>
      <c r="DD241" s="165"/>
      <c r="DE241" s="165"/>
      <c r="DF241" s="165"/>
      <c r="DG241" s="165"/>
      <c r="DH241" s="165"/>
      <c r="DI241" s="165"/>
      <c r="DJ241" s="165"/>
      <c r="DK241" s="165"/>
      <c r="DL241" s="165"/>
      <c r="DM241" s="165"/>
      <c r="DN241" s="165"/>
      <c r="DO241" s="165"/>
      <c r="DP241" s="165"/>
      <c r="DQ241" s="165"/>
      <c r="DR241" s="165"/>
      <c r="DS241" s="165"/>
      <c r="DT241" s="165"/>
      <c r="DU241" s="165"/>
      <c r="DV241" s="165"/>
      <c r="DW241" s="165"/>
      <c r="DX241" s="165"/>
      <c r="DY241" s="165"/>
      <c r="DZ241" s="165"/>
      <c r="EA241" s="165"/>
      <c r="EB241" s="165"/>
      <c r="EC241" s="165"/>
      <c r="ED241" s="165"/>
      <c r="EE241" s="165"/>
      <c r="EF241" s="165"/>
      <c r="EG241" s="165"/>
      <c r="EH241" s="165"/>
      <c r="EI241" s="165"/>
      <c r="EJ241" s="165"/>
      <c r="EK241" s="165"/>
      <c r="EL241" s="165"/>
      <c r="EM241" s="165"/>
      <c r="EN241" s="165"/>
      <c r="EO241" s="165"/>
      <c r="EP241" s="165"/>
      <c r="EQ241" s="165"/>
      <c r="ER241" s="165"/>
      <c r="ES241" s="165"/>
      <c r="ET241" s="165"/>
      <c r="EU241" s="165"/>
      <c r="EV241" s="165"/>
      <c r="EW241" s="165"/>
      <c r="EX241" s="165"/>
      <c r="EY241" s="165"/>
      <c r="EZ241" s="165"/>
      <c r="FA241" s="165"/>
      <c r="FB241" s="165"/>
      <c r="FC241" s="165"/>
      <c r="FD241" s="165"/>
      <c r="FE241" s="165"/>
      <c r="FF241" s="165"/>
      <c r="FG241" s="165"/>
      <c r="FH241" s="165"/>
      <c r="FI241" s="165"/>
      <c r="FJ241" s="165"/>
      <c r="FK241" s="165"/>
      <c r="FL241" s="165"/>
      <c r="FM241" s="165"/>
      <c r="FN241" s="165"/>
      <c r="FO241" s="165"/>
      <c r="FP241" s="165"/>
      <c r="FQ241" s="165"/>
      <c r="FR241" s="165"/>
      <c r="FS241" s="165"/>
      <c r="FT241" s="165"/>
      <c r="FU241" s="165"/>
      <c r="FV241" s="165"/>
      <c r="FW241" s="165"/>
      <c r="FX241" s="165"/>
    </row>
    <row r="242" spans="2:180" s="162" customFormat="1" ht="13.8" hidden="1">
      <c r="B242" s="369"/>
      <c r="C242" s="47" t="s">
        <v>154</v>
      </c>
      <c r="D242" s="1042"/>
      <c r="E242" s="1043"/>
      <c r="F242" s="1043"/>
      <c r="G242" s="1043"/>
      <c r="H242" s="1043"/>
      <c r="I242" s="1043"/>
      <c r="J242" s="1043"/>
      <c r="K242" s="1043"/>
      <c r="L242" s="1043"/>
      <c r="M242" s="1043"/>
      <c r="N242" s="1043"/>
      <c r="O242" s="1043"/>
      <c r="P242" s="1043"/>
      <c r="Q242" s="1043"/>
      <c r="R242" s="1044"/>
      <c r="S242" s="391">
        <f t="shared" si="9"/>
        <v>0</v>
      </c>
      <c r="T242" s="52"/>
      <c r="U242" s="53"/>
      <c r="V242" s="52"/>
      <c r="W242" s="45"/>
      <c r="X242" s="52"/>
      <c r="Y242" s="53"/>
      <c r="Z242" s="394"/>
      <c r="AA242" s="395"/>
      <c r="AB242" s="394"/>
      <c r="AC242" s="53"/>
      <c r="AD242" s="396"/>
      <c r="AE242" s="397"/>
      <c r="AF242" s="396"/>
      <c r="AG242" s="397"/>
      <c r="AH242" s="396"/>
      <c r="AI242" s="397"/>
      <c r="AJ242" s="396"/>
      <c r="AK242" s="397"/>
      <c r="AL242" s="396"/>
      <c r="AM242" s="397"/>
      <c r="AN242" s="396"/>
      <c r="AO242" s="397"/>
      <c r="AP242" s="396"/>
      <c r="AQ242" s="397"/>
      <c r="AR242" s="256"/>
      <c r="AS242" s="165"/>
      <c r="AT242" s="165"/>
      <c r="AU242" s="165"/>
      <c r="AV242" s="165"/>
      <c r="AW242" s="599" t="s">
        <v>627</v>
      </c>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5"/>
      <c r="DL242" s="165"/>
      <c r="DM242" s="165"/>
      <c r="DN242" s="165"/>
      <c r="DO242" s="165"/>
      <c r="DP242" s="165"/>
      <c r="DQ242" s="165"/>
      <c r="DR242" s="165"/>
      <c r="DS242" s="165"/>
      <c r="DT242" s="165"/>
      <c r="DU242" s="165"/>
      <c r="DV242" s="165"/>
      <c r="DW242" s="165"/>
      <c r="DX242" s="165"/>
      <c r="DY242" s="165"/>
      <c r="DZ242" s="165"/>
      <c r="EA242" s="165"/>
      <c r="EB242" s="165"/>
      <c r="EC242" s="165"/>
      <c r="ED242" s="165"/>
      <c r="EE242" s="165"/>
      <c r="EF242" s="165"/>
      <c r="EG242" s="165"/>
      <c r="EH242" s="165"/>
      <c r="EI242" s="165"/>
      <c r="EJ242" s="165"/>
      <c r="EK242" s="165"/>
      <c r="EL242" s="165"/>
      <c r="EM242" s="165"/>
      <c r="EN242" s="165"/>
      <c r="EO242" s="165"/>
      <c r="EP242" s="165"/>
      <c r="EQ242" s="165"/>
      <c r="ER242" s="165"/>
      <c r="ES242" s="165"/>
      <c r="ET242" s="165"/>
      <c r="EU242" s="165"/>
      <c r="EV242" s="165"/>
      <c r="EW242" s="165"/>
      <c r="EX242" s="165"/>
      <c r="EY242" s="165"/>
      <c r="EZ242" s="165"/>
      <c r="FA242" s="165"/>
      <c r="FB242" s="165"/>
      <c r="FC242" s="165"/>
      <c r="FD242" s="165"/>
      <c r="FE242" s="165"/>
      <c r="FF242" s="165"/>
      <c r="FG242" s="165"/>
      <c r="FH242" s="165"/>
      <c r="FI242" s="165"/>
      <c r="FJ242" s="165"/>
      <c r="FK242" s="165"/>
      <c r="FL242" s="165"/>
      <c r="FM242" s="165"/>
      <c r="FN242" s="165"/>
      <c r="FO242" s="165"/>
      <c r="FP242" s="165"/>
      <c r="FQ242" s="165"/>
      <c r="FR242" s="165"/>
      <c r="FS242" s="165"/>
      <c r="FT242" s="165"/>
      <c r="FU242" s="165"/>
      <c r="FV242" s="165"/>
      <c r="FW242" s="165"/>
      <c r="FX242" s="165"/>
    </row>
    <row r="243" spans="2:180" s="162" customFormat="1" ht="13.8" hidden="1">
      <c r="B243" s="369"/>
      <c r="C243" s="47" t="s">
        <v>155</v>
      </c>
      <c r="D243" s="1000"/>
      <c r="E243" s="1001"/>
      <c r="F243" s="1001"/>
      <c r="G243" s="1001"/>
      <c r="H243" s="1001"/>
      <c r="I243" s="1001"/>
      <c r="J243" s="1001"/>
      <c r="K243" s="1001"/>
      <c r="L243" s="1001"/>
      <c r="M243" s="1001"/>
      <c r="N243" s="1001"/>
      <c r="O243" s="1001"/>
      <c r="P243" s="1001"/>
      <c r="Q243" s="1001"/>
      <c r="R243" s="1002"/>
      <c r="S243" s="391">
        <f t="shared" si="9"/>
        <v>0</v>
      </c>
      <c r="T243" s="52"/>
      <c r="U243" s="53"/>
      <c r="V243" s="52"/>
      <c r="W243" s="45"/>
      <c r="X243" s="52"/>
      <c r="Y243" s="53"/>
      <c r="Z243" s="394"/>
      <c r="AA243" s="395"/>
      <c r="AB243" s="394"/>
      <c r="AC243" s="53"/>
      <c r="AD243" s="396"/>
      <c r="AE243" s="397"/>
      <c r="AF243" s="396"/>
      <c r="AG243" s="397"/>
      <c r="AH243" s="396"/>
      <c r="AI243" s="397"/>
      <c r="AJ243" s="396"/>
      <c r="AK243" s="397"/>
      <c r="AL243" s="396"/>
      <c r="AM243" s="397"/>
      <c r="AN243" s="396"/>
      <c r="AO243" s="397"/>
      <c r="AP243" s="396"/>
      <c r="AQ243" s="397"/>
      <c r="AR243" s="256"/>
      <c r="AS243" s="165"/>
      <c r="AT243" s="165"/>
      <c r="AU243" s="165"/>
      <c r="AV243" s="165"/>
      <c r="AW243" s="599" t="s">
        <v>628</v>
      </c>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A243" s="165"/>
      <c r="EB243" s="165"/>
      <c r="EC243" s="165"/>
      <c r="ED243" s="165"/>
      <c r="EE243" s="165"/>
      <c r="EF243" s="165"/>
      <c r="EG243" s="165"/>
      <c r="EH243" s="165"/>
      <c r="EI243" s="165"/>
      <c r="EJ243" s="165"/>
      <c r="EK243" s="165"/>
      <c r="EL243" s="165"/>
      <c r="EM243" s="165"/>
      <c r="EN243" s="165"/>
      <c r="EO243" s="165"/>
      <c r="EP243" s="165"/>
      <c r="EQ243" s="165"/>
      <c r="ER243" s="165"/>
      <c r="ES243" s="165"/>
      <c r="ET243" s="165"/>
      <c r="EU243" s="165"/>
      <c r="EV243" s="165"/>
      <c r="EW243" s="165"/>
      <c r="EX243" s="165"/>
      <c r="EY243" s="165"/>
      <c r="EZ243" s="165"/>
      <c r="FA243" s="165"/>
      <c r="FB243" s="165"/>
      <c r="FC243" s="165"/>
      <c r="FD243" s="165"/>
      <c r="FE243" s="165"/>
      <c r="FF243" s="165"/>
      <c r="FG243" s="165"/>
      <c r="FH243" s="165"/>
      <c r="FI243" s="165"/>
      <c r="FJ243" s="165"/>
      <c r="FK243" s="165"/>
      <c r="FL243" s="165"/>
      <c r="FM243" s="165"/>
      <c r="FN243" s="165"/>
      <c r="FO243" s="165"/>
      <c r="FP243" s="165"/>
      <c r="FQ243" s="165"/>
      <c r="FR243" s="165"/>
      <c r="FS243" s="165"/>
      <c r="FT243" s="165"/>
      <c r="FU243" s="165"/>
      <c r="FV243" s="165"/>
      <c r="FW243" s="165"/>
      <c r="FX243" s="165"/>
    </row>
    <row r="244" spans="2:180" s="162" customFormat="1" ht="13.8" hidden="1">
      <c r="B244" s="369"/>
      <c r="C244" s="47" t="s">
        <v>156</v>
      </c>
      <c r="D244" s="1000"/>
      <c r="E244" s="1001"/>
      <c r="F244" s="1001"/>
      <c r="G244" s="1001"/>
      <c r="H244" s="1001"/>
      <c r="I244" s="1001"/>
      <c r="J244" s="1001"/>
      <c r="K244" s="1001"/>
      <c r="L244" s="1001"/>
      <c r="M244" s="1001"/>
      <c r="N244" s="1001"/>
      <c r="O244" s="1001"/>
      <c r="P244" s="1001"/>
      <c r="Q244" s="1001"/>
      <c r="R244" s="1002"/>
      <c r="S244" s="391">
        <f t="shared" si="9"/>
        <v>0</v>
      </c>
      <c r="T244" s="52"/>
      <c r="U244" s="53"/>
      <c r="V244" s="52"/>
      <c r="W244" s="45"/>
      <c r="X244" s="52"/>
      <c r="Y244" s="53"/>
      <c r="Z244" s="394"/>
      <c r="AA244" s="395"/>
      <c r="AB244" s="394"/>
      <c r="AC244" s="53"/>
      <c r="AD244" s="396"/>
      <c r="AE244" s="397"/>
      <c r="AF244" s="396"/>
      <c r="AG244" s="397"/>
      <c r="AH244" s="396"/>
      <c r="AI244" s="397"/>
      <c r="AJ244" s="396"/>
      <c r="AK244" s="397"/>
      <c r="AL244" s="396"/>
      <c r="AM244" s="397"/>
      <c r="AN244" s="396"/>
      <c r="AO244" s="397"/>
      <c r="AP244" s="396"/>
      <c r="AQ244" s="397"/>
      <c r="AR244" s="256"/>
      <c r="AS244" s="165"/>
      <c r="AT244" s="165"/>
      <c r="AU244" s="165"/>
      <c r="AV244" s="165"/>
      <c r="AW244" s="599" t="s">
        <v>629</v>
      </c>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5"/>
      <c r="DL244" s="165"/>
      <c r="DM244" s="165"/>
      <c r="DN244" s="165"/>
      <c r="DO244" s="165"/>
      <c r="DP244" s="165"/>
      <c r="DQ244" s="165"/>
      <c r="DR244" s="165"/>
      <c r="DS244" s="165"/>
      <c r="DT244" s="165"/>
      <c r="DU244" s="165"/>
      <c r="DV244" s="165"/>
      <c r="DW244" s="165"/>
      <c r="DX244" s="165"/>
      <c r="DY244" s="165"/>
      <c r="DZ244" s="165"/>
      <c r="EA244" s="165"/>
      <c r="EB244" s="165"/>
      <c r="EC244" s="165"/>
      <c r="ED244" s="165"/>
      <c r="EE244" s="165"/>
      <c r="EF244" s="165"/>
      <c r="EG244" s="165"/>
      <c r="EH244" s="165"/>
      <c r="EI244" s="165"/>
      <c r="EJ244" s="165"/>
      <c r="EK244" s="165"/>
      <c r="EL244" s="165"/>
      <c r="EM244" s="165"/>
      <c r="EN244" s="165"/>
      <c r="EO244" s="165"/>
      <c r="EP244" s="165"/>
      <c r="EQ244" s="165"/>
      <c r="ER244" s="165"/>
      <c r="ES244" s="165"/>
      <c r="ET244" s="165"/>
      <c r="EU244" s="165"/>
      <c r="EV244" s="165"/>
      <c r="EW244" s="165"/>
      <c r="EX244" s="165"/>
      <c r="EY244" s="165"/>
      <c r="EZ244" s="165"/>
      <c r="FA244" s="165"/>
      <c r="FB244" s="165"/>
      <c r="FC244" s="165"/>
      <c r="FD244" s="165"/>
      <c r="FE244" s="165"/>
      <c r="FF244" s="165"/>
      <c r="FG244" s="165"/>
      <c r="FH244" s="165"/>
      <c r="FI244" s="165"/>
      <c r="FJ244" s="165"/>
      <c r="FK244" s="165"/>
      <c r="FL244" s="165"/>
      <c r="FM244" s="165"/>
      <c r="FN244" s="165"/>
      <c r="FO244" s="165"/>
      <c r="FP244" s="165"/>
      <c r="FQ244" s="165"/>
      <c r="FR244" s="165"/>
      <c r="FS244" s="165"/>
      <c r="FT244" s="165"/>
      <c r="FU244" s="165"/>
      <c r="FV244" s="165"/>
      <c r="FW244" s="165"/>
      <c r="FX244" s="165"/>
    </row>
    <row r="245" spans="2:180" s="162" customFormat="1" ht="14.4" hidden="1" thickBot="1">
      <c r="B245" s="369"/>
      <c r="C245" s="47" t="s">
        <v>157</v>
      </c>
      <c r="D245" s="1033"/>
      <c r="E245" s="1034"/>
      <c r="F245" s="1034"/>
      <c r="G245" s="1034"/>
      <c r="H245" s="1034"/>
      <c r="I245" s="1034"/>
      <c r="J245" s="1034"/>
      <c r="K245" s="1034"/>
      <c r="L245" s="1034"/>
      <c r="M245" s="1034"/>
      <c r="N245" s="1034"/>
      <c r="O245" s="1034"/>
      <c r="P245" s="1034"/>
      <c r="Q245" s="1034"/>
      <c r="R245" s="1035"/>
      <c r="S245" s="391">
        <f t="shared" si="9"/>
        <v>0</v>
      </c>
      <c r="T245" s="55"/>
      <c r="U245" s="56"/>
      <c r="V245" s="55"/>
      <c r="W245" s="57"/>
      <c r="X245" s="55"/>
      <c r="Y245" s="56"/>
      <c r="Z245" s="383"/>
      <c r="AA245" s="384"/>
      <c r="AB245" s="383"/>
      <c r="AC245" s="56"/>
      <c r="AD245" s="398"/>
      <c r="AE245" s="399"/>
      <c r="AF245" s="398"/>
      <c r="AG245" s="399"/>
      <c r="AH245" s="398"/>
      <c r="AI245" s="399"/>
      <c r="AJ245" s="398"/>
      <c r="AK245" s="399"/>
      <c r="AL245" s="398"/>
      <c r="AM245" s="399"/>
      <c r="AN245" s="398"/>
      <c r="AO245" s="399"/>
      <c r="AP245" s="398"/>
      <c r="AQ245" s="399"/>
      <c r="AR245" s="256"/>
      <c r="AS245" s="165"/>
      <c r="AT245" s="165"/>
      <c r="AU245" s="165"/>
      <c r="AV245" s="165"/>
      <c r="AW245" s="599" t="s">
        <v>630</v>
      </c>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c r="CN245" s="165"/>
      <c r="CO245" s="165"/>
      <c r="CP245" s="165"/>
      <c r="CQ245" s="165"/>
      <c r="CR245" s="165"/>
      <c r="CS245" s="165"/>
      <c r="CT245" s="165"/>
      <c r="CU245" s="165"/>
      <c r="CV245" s="165"/>
      <c r="CW245" s="165"/>
      <c r="CX245" s="165"/>
      <c r="CY245" s="165"/>
      <c r="CZ245" s="165"/>
      <c r="DA245" s="165"/>
      <c r="DB245" s="165"/>
      <c r="DC245" s="165"/>
      <c r="DD245" s="165"/>
      <c r="DE245" s="165"/>
      <c r="DF245" s="165"/>
      <c r="DG245" s="165"/>
      <c r="DH245" s="165"/>
      <c r="DI245" s="165"/>
      <c r="DJ245" s="165"/>
      <c r="DK245" s="165"/>
      <c r="DL245" s="165"/>
      <c r="DM245" s="165"/>
      <c r="DN245" s="165"/>
      <c r="DO245" s="165"/>
      <c r="DP245" s="165"/>
      <c r="DQ245" s="165"/>
      <c r="DR245" s="165"/>
      <c r="DS245" s="165"/>
      <c r="DT245" s="165"/>
      <c r="DU245" s="165"/>
      <c r="DV245" s="165"/>
      <c r="DW245" s="165"/>
      <c r="DX245" s="165"/>
      <c r="DY245" s="165"/>
      <c r="DZ245" s="165"/>
      <c r="EA245" s="165"/>
      <c r="EB245" s="165"/>
      <c r="EC245" s="165"/>
      <c r="ED245" s="165"/>
      <c r="EE245" s="165"/>
      <c r="EF245" s="165"/>
      <c r="EG245" s="165"/>
      <c r="EH245" s="165"/>
      <c r="EI245" s="165"/>
      <c r="EJ245" s="165"/>
      <c r="EK245" s="165"/>
      <c r="EL245" s="165"/>
      <c r="EM245" s="165"/>
      <c r="EN245" s="165"/>
      <c r="EO245" s="165"/>
      <c r="EP245" s="165"/>
      <c r="EQ245" s="165"/>
      <c r="ER245" s="165"/>
      <c r="ES245" s="165"/>
      <c r="ET245" s="165"/>
      <c r="EU245" s="165"/>
      <c r="EV245" s="165"/>
      <c r="EW245" s="165"/>
      <c r="EX245" s="165"/>
      <c r="EY245" s="165"/>
      <c r="EZ245" s="165"/>
      <c r="FA245" s="165"/>
      <c r="FB245" s="165"/>
      <c r="FC245" s="165"/>
      <c r="FD245" s="165"/>
      <c r="FE245" s="165"/>
      <c r="FF245" s="165"/>
      <c r="FG245" s="165"/>
      <c r="FH245" s="165"/>
      <c r="FI245" s="165"/>
      <c r="FJ245" s="165"/>
      <c r="FK245" s="165"/>
      <c r="FL245" s="165"/>
      <c r="FM245" s="165"/>
      <c r="FN245" s="165"/>
      <c r="FO245" s="165"/>
      <c r="FP245" s="165"/>
      <c r="FQ245" s="165"/>
      <c r="FR245" s="165"/>
      <c r="FS245" s="165"/>
      <c r="FT245" s="165"/>
      <c r="FU245" s="165"/>
      <c r="FV245" s="165"/>
      <c r="FW245" s="165"/>
      <c r="FX245" s="165"/>
    </row>
    <row r="246" spans="2:180" s="162" customFormat="1" ht="14.4" hidden="1" thickBot="1">
      <c r="B246" s="369"/>
      <c r="C246" s="374">
        <v>10</v>
      </c>
      <c r="D246" s="987">
        <f>+J142</f>
        <v>0</v>
      </c>
      <c r="E246" s="988"/>
      <c r="F246" s="988"/>
      <c r="G246" s="988"/>
      <c r="H246" s="988"/>
      <c r="I246" s="988"/>
      <c r="J246" s="988"/>
      <c r="K246" s="988"/>
      <c r="L246" s="988"/>
      <c r="M246" s="988"/>
      <c r="N246" s="988"/>
      <c r="O246" s="988"/>
      <c r="P246" s="988"/>
      <c r="Q246" s="988"/>
      <c r="R246" s="989"/>
      <c r="S246" s="375">
        <f>SUM(S247:S252)</f>
        <v>0</v>
      </c>
      <c r="T246" s="400"/>
      <c r="U246" s="401"/>
      <c r="V246" s="401"/>
      <c r="W246" s="401"/>
      <c r="X246" s="401"/>
      <c r="Y246" s="401"/>
      <c r="Z246" s="421"/>
      <c r="AA246" s="421"/>
      <c r="AB246" s="421"/>
      <c r="AC246" s="401"/>
      <c r="AD246" s="402"/>
      <c r="AE246" s="402"/>
      <c r="AF246" s="402"/>
      <c r="AG246" s="402"/>
      <c r="AH246" s="402"/>
      <c r="AI246" s="402"/>
      <c r="AJ246" s="402"/>
      <c r="AK246" s="402"/>
      <c r="AL246" s="402"/>
      <c r="AM246" s="402"/>
      <c r="AN246" s="402"/>
      <c r="AO246" s="402"/>
      <c r="AP246" s="402"/>
      <c r="AQ246" s="403"/>
      <c r="AR246" s="256"/>
      <c r="AS246" s="165"/>
      <c r="AT246" s="165"/>
      <c r="AU246" s="165"/>
      <c r="AV246" s="165"/>
      <c r="AW246" s="599" t="s">
        <v>631</v>
      </c>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c r="CH246" s="165"/>
      <c r="CI246" s="165"/>
      <c r="CJ246" s="165"/>
      <c r="CK246" s="165"/>
      <c r="CL246" s="165"/>
      <c r="CM246" s="165"/>
      <c r="CN246" s="165"/>
      <c r="CO246" s="165"/>
      <c r="CP246" s="165"/>
      <c r="CQ246" s="165"/>
      <c r="CR246" s="165"/>
      <c r="CS246" s="165"/>
      <c r="CT246" s="165"/>
      <c r="CU246" s="165"/>
      <c r="CV246" s="165"/>
      <c r="CW246" s="165"/>
      <c r="CX246" s="165"/>
      <c r="CY246" s="165"/>
      <c r="CZ246" s="165"/>
      <c r="DA246" s="165"/>
      <c r="DB246" s="165"/>
      <c r="DC246" s="165"/>
      <c r="DD246" s="165"/>
      <c r="DE246" s="165"/>
      <c r="DF246" s="165"/>
      <c r="DG246" s="165"/>
      <c r="DH246" s="165"/>
      <c r="DI246" s="165"/>
      <c r="DJ246" s="165"/>
      <c r="DK246" s="165"/>
      <c r="DL246" s="165"/>
      <c r="DM246" s="165"/>
      <c r="DN246" s="165"/>
      <c r="DO246" s="165"/>
      <c r="DP246" s="165"/>
      <c r="DQ246" s="165"/>
      <c r="DR246" s="165"/>
      <c r="DS246" s="165"/>
      <c r="DT246" s="165"/>
      <c r="DU246" s="165"/>
      <c r="DV246" s="165"/>
      <c r="DW246" s="165"/>
      <c r="DX246" s="165"/>
      <c r="DY246" s="165"/>
      <c r="DZ246" s="165"/>
      <c r="EA246" s="165"/>
      <c r="EB246" s="165"/>
      <c r="EC246" s="165"/>
      <c r="ED246" s="165"/>
      <c r="EE246" s="165"/>
      <c r="EF246" s="165"/>
      <c r="EG246" s="165"/>
      <c r="EH246" s="165"/>
      <c r="EI246" s="165"/>
      <c r="EJ246" s="165"/>
      <c r="EK246" s="165"/>
      <c r="EL246" s="165"/>
      <c r="EM246" s="165"/>
      <c r="EN246" s="165"/>
      <c r="EO246" s="165"/>
      <c r="EP246" s="165"/>
      <c r="EQ246" s="165"/>
      <c r="ER246" s="165"/>
      <c r="ES246" s="165"/>
      <c r="ET246" s="165"/>
      <c r="EU246" s="165"/>
      <c r="EV246" s="165"/>
      <c r="EW246" s="165"/>
      <c r="EX246" s="165"/>
      <c r="EY246" s="165"/>
      <c r="EZ246" s="165"/>
      <c r="FA246" s="165"/>
      <c r="FB246" s="165"/>
      <c r="FC246" s="165"/>
      <c r="FD246" s="165"/>
      <c r="FE246" s="165"/>
      <c r="FF246" s="165"/>
      <c r="FG246" s="165"/>
      <c r="FH246" s="165"/>
      <c r="FI246" s="165"/>
      <c r="FJ246" s="165"/>
      <c r="FK246" s="165"/>
      <c r="FL246" s="165"/>
      <c r="FM246" s="165"/>
      <c r="FN246" s="165"/>
      <c r="FO246" s="165"/>
      <c r="FP246" s="165"/>
      <c r="FQ246" s="165"/>
      <c r="FR246" s="165"/>
      <c r="FS246" s="165"/>
      <c r="FT246" s="165"/>
      <c r="FU246" s="165"/>
      <c r="FV246" s="165"/>
      <c r="FW246" s="165"/>
      <c r="FX246" s="165"/>
    </row>
    <row r="247" spans="2:180" s="162" customFormat="1" ht="22.8" hidden="1">
      <c r="B247" s="369"/>
      <c r="C247" s="47" t="s">
        <v>158</v>
      </c>
      <c r="D247" s="1042"/>
      <c r="E247" s="1043"/>
      <c r="F247" s="1043"/>
      <c r="G247" s="1043"/>
      <c r="H247" s="1043"/>
      <c r="I247" s="1043"/>
      <c r="J247" s="1043"/>
      <c r="K247" s="1043"/>
      <c r="L247" s="1043"/>
      <c r="M247" s="1043"/>
      <c r="N247" s="1043"/>
      <c r="O247" s="1043"/>
      <c r="P247" s="1043"/>
      <c r="Q247" s="1043"/>
      <c r="R247" s="1044"/>
      <c r="S247" s="391">
        <f t="shared" ref="S247:S252" si="10">SUM(T247:AQ247)</f>
        <v>0</v>
      </c>
      <c r="T247" s="48"/>
      <c r="U247" s="49"/>
      <c r="V247" s="48"/>
      <c r="W247" s="50"/>
      <c r="X247" s="48"/>
      <c r="Y247" s="49"/>
      <c r="Z247" s="378"/>
      <c r="AA247" s="377"/>
      <c r="AB247" s="378"/>
      <c r="AC247" s="49"/>
      <c r="AD247" s="392"/>
      <c r="AE247" s="393"/>
      <c r="AF247" s="392"/>
      <c r="AG247" s="393"/>
      <c r="AH247" s="392"/>
      <c r="AI247" s="393"/>
      <c r="AJ247" s="392"/>
      <c r="AK247" s="393"/>
      <c r="AL247" s="392"/>
      <c r="AM247" s="393"/>
      <c r="AN247" s="392"/>
      <c r="AO247" s="393"/>
      <c r="AP247" s="407"/>
      <c r="AQ247" s="397"/>
      <c r="AR247" s="256"/>
      <c r="AS247" s="165"/>
      <c r="AT247" s="165"/>
      <c r="AU247" s="165"/>
      <c r="AV247" s="165"/>
      <c r="AW247" s="599" t="s">
        <v>632</v>
      </c>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5"/>
      <c r="DL247" s="165"/>
      <c r="DM247" s="165"/>
      <c r="DN247" s="165"/>
      <c r="DO247" s="165"/>
      <c r="DP247" s="165"/>
      <c r="DQ247" s="165"/>
      <c r="DR247" s="165"/>
      <c r="DS247" s="165"/>
      <c r="DT247" s="165"/>
      <c r="DU247" s="165"/>
      <c r="DV247" s="165"/>
      <c r="DW247" s="165"/>
      <c r="DX247" s="165"/>
      <c r="DY247" s="165"/>
      <c r="DZ247" s="165"/>
      <c r="EA247" s="165"/>
      <c r="EB247" s="165"/>
      <c r="EC247" s="165"/>
      <c r="ED247" s="165"/>
      <c r="EE247" s="165"/>
      <c r="EF247" s="165"/>
      <c r="EG247" s="165"/>
      <c r="EH247" s="165"/>
      <c r="EI247" s="165"/>
      <c r="EJ247" s="165"/>
      <c r="EK247" s="165"/>
      <c r="EL247" s="165"/>
      <c r="EM247" s="165"/>
      <c r="EN247" s="165"/>
      <c r="EO247" s="165"/>
      <c r="EP247" s="165"/>
      <c r="EQ247" s="165"/>
      <c r="ER247" s="165"/>
      <c r="ES247" s="165"/>
      <c r="ET247" s="165"/>
      <c r="EU247" s="165"/>
      <c r="EV247" s="165"/>
      <c r="EW247" s="165"/>
      <c r="EX247" s="165"/>
      <c r="EY247" s="165"/>
      <c r="EZ247" s="165"/>
      <c r="FA247" s="165"/>
      <c r="FB247" s="165"/>
      <c r="FC247" s="165"/>
      <c r="FD247" s="165"/>
      <c r="FE247" s="165"/>
      <c r="FF247" s="165"/>
      <c r="FG247" s="165"/>
      <c r="FH247" s="165"/>
      <c r="FI247" s="165"/>
      <c r="FJ247" s="165"/>
      <c r="FK247" s="165"/>
      <c r="FL247" s="165"/>
      <c r="FM247" s="165"/>
      <c r="FN247" s="165"/>
      <c r="FO247" s="165"/>
      <c r="FP247" s="165"/>
      <c r="FQ247" s="165"/>
      <c r="FR247" s="165"/>
      <c r="FS247" s="165"/>
      <c r="FT247" s="165"/>
      <c r="FU247" s="165"/>
      <c r="FV247" s="165"/>
      <c r="FW247" s="165"/>
      <c r="FX247" s="165"/>
    </row>
    <row r="248" spans="2:180" s="162" customFormat="1" ht="22.8" hidden="1">
      <c r="B248" s="369"/>
      <c r="C248" s="47" t="s">
        <v>159</v>
      </c>
      <c r="D248" s="1000"/>
      <c r="E248" s="1001"/>
      <c r="F248" s="1001"/>
      <c r="G248" s="1001"/>
      <c r="H248" s="1001"/>
      <c r="I248" s="1001"/>
      <c r="J248" s="1001"/>
      <c r="K248" s="1001"/>
      <c r="L248" s="1001"/>
      <c r="M248" s="1001"/>
      <c r="N248" s="1001"/>
      <c r="O248" s="1001"/>
      <c r="P248" s="1001"/>
      <c r="Q248" s="1001"/>
      <c r="R248" s="1002"/>
      <c r="S248" s="391">
        <f t="shared" si="10"/>
        <v>0</v>
      </c>
      <c r="T248" s="52"/>
      <c r="U248" s="53"/>
      <c r="V248" s="52"/>
      <c r="W248" s="45"/>
      <c r="X248" s="52"/>
      <c r="Y248" s="53"/>
      <c r="Z248" s="394"/>
      <c r="AA248" s="395"/>
      <c r="AB248" s="394"/>
      <c r="AC248" s="53"/>
      <c r="AD248" s="396"/>
      <c r="AE248" s="397"/>
      <c r="AF248" s="396"/>
      <c r="AG248" s="397"/>
      <c r="AH248" s="396"/>
      <c r="AI248" s="397"/>
      <c r="AJ248" s="396"/>
      <c r="AK248" s="397"/>
      <c r="AL248" s="396"/>
      <c r="AM248" s="397"/>
      <c r="AN248" s="396"/>
      <c r="AO248" s="397"/>
      <c r="AP248" s="396"/>
      <c r="AQ248" s="397"/>
      <c r="AR248" s="256"/>
      <c r="AS248" s="165"/>
      <c r="AT248" s="165"/>
      <c r="AU248" s="165"/>
      <c r="AV248" s="165"/>
      <c r="AW248" s="599" t="s">
        <v>633</v>
      </c>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c r="CN248" s="165"/>
      <c r="CO248" s="165"/>
      <c r="CP248" s="165"/>
      <c r="CQ248" s="165"/>
      <c r="CR248" s="165"/>
      <c r="CS248" s="165"/>
      <c r="CT248" s="165"/>
      <c r="CU248" s="165"/>
      <c r="CV248" s="165"/>
      <c r="CW248" s="165"/>
      <c r="CX248" s="165"/>
      <c r="CY248" s="165"/>
      <c r="CZ248" s="165"/>
      <c r="DA248" s="165"/>
      <c r="DB248" s="165"/>
      <c r="DC248" s="165"/>
      <c r="DD248" s="165"/>
      <c r="DE248" s="165"/>
      <c r="DF248" s="165"/>
      <c r="DG248" s="165"/>
      <c r="DH248" s="165"/>
      <c r="DI248" s="165"/>
      <c r="DJ248" s="165"/>
      <c r="DK248" s="165"/>
      <c r="DL248" s="165"/>
      <c r="DM248" s="165"/>
      <c r="DN248" s="165"/>
      <c r="DO248" s="165"/>
      <c r="DP248" s="165"/>
      <c r="DQ248" s="165"/>
      <c r="DR248" s="165"/>
      <c r="DS248" s="165"/>
      <c r="DT248" s="165"/>
      <c r="DU248" s="165"/>
      <c r="DV248" s="165"/>
      <c r="DW248" s="165"/>
      <c r="DX248" s="165"/>
      <c r="DY248" s="165"/>
      <c r="DZ248" s="165"/>
      <c r="EA248" s="165"/>
      <c r="EB248" s="165"/>
      <c r="EC248" s="165"/>
      <c r="ED248" s="165"/>
      <c r="EE248" s="165"/>
      <c r="EF248" s="165"/>
      <c r="EG248" s="165"/>
      <c r="EH248" s="165"/>
      <c r="EI248" s="165"/>
      <c r="EJ248" s="165"/>
      <c r="EK248" s="165"/>
      <c r="EL248" s="165"/>
      <c r="EM248" s="165"/>
      <c r="EN248" s="165"/>
      <c r="EO248" s="165"/>
      <c r="EP248" s="165"/>
      <c r="EQ248" s="165"/>
      <c r="ER248" s="165"/>
      <c r="ES248" s="165"/>
      <c r="ET248" s="165"/>
      <c r="EU248" s="165"/>
      <c r="EV248" s="165"/>
      <c r="EW248" s="165"/>
      <c r="EX248" s="165"/>
      <c r="EY248" s="165"/>
      <c r="EZ248" s="165"/>
      <c r="FA248" s="165"/>
      <c r="FB248" s="165"/>
      <c r="FC248" s="165"/>
      <c r="FD248" s="165"/>
      <c r="FE248" s="165"/>
      <c r="FF248" s="165"/>
      <c r="FG248" s="165"/>
      <c r="FH248" s="165"/>
      <c r="FI248" s="165"/>
      <c r="FJ248" s="165"/>
      <c r="FK248" s="165"/>
      <c r="FL248" s="165"/>
      <c r="FM248" s="165"/>
      <c r="FN248" s="165"/>
      <c r="FO248" s="165"/>
      <c r="FP248" s="165"/>
      <c r="FQ248" s="165"/>
      <c r="FR248" s="165"/>
      <c r="FS248" s="165"/>
      <c r="FT248" s="165"/>
      <c r="FU248" s="165"/>
      <c r="FV248" s="165"/>
      <c r="FW248" s="165"/>
      <c r="FX248" s="165"/>
    </row>
    <row r="249" spans="2:180" s="162" customFormat="1" ht="22.8" hidden="1">
      <c r="B249" s="369"/>
      <c r="C249" s="47" t="s">
        <v>160</v>
      </c>
      <c r="D249" s="1042"/>
      <c r="E249" s="1043"/>
      <c r="F249" s="1043"/>
      <c r="G249" s="1043"/>
      <c r="H249" s="1043"/>
      <c r="I249" s="1043"/>
      <c r="J249" s="1043"/>
      <c r="K249" s="1043"/>
      <c r="L249" s="1043"/>
      <c r="M249" s="1043"/>
      <c r="N249" s="1043"/>
      <c r="O249" s="1043"/>
      <c r="P249" s="1043"/>
      <c r="Q249" s="1043"/>
      <c r="R249" s="1044"/>
      <c r="S249" s="391">
        <f t="shared" si="10"/>
        <v>0</v>
      </c>
      <c r="T249" s="52"/>
      <c r="U249" s="53"/>
      <c r="V249" s="52"/>
      <c r="W249" s="45"/>
      <c r="X249" s="52"/>
      <c r="Y249" s="53"/>
      <c r="Z249" s="394"/>
      <c r="AA249" s="395"/>
      <c r="AB249" s="394"/>
      <c r="AC249" s="53"/>
      <c r="AD249" s="396"/>
      <c r="AE249" s="397"/>
      <c r="AF249" s="396"/>
      <c r="AG249" s="397"/>
      <c r="AH249" s="396"/>
      <c r="AI249" s="397"/>
      <c r="AJ249" s="396"/>
      <c r="AK249" s="397"/>
      <c r="AL249" s="396"/>
      <c r="AM249" s="397"/>
      <c r="AN249" s="396"/>
      <c r="AO249" s="397"/>
      <c r="AP249" s="396"/>
      <c r="AQ249" s="397"/>
      <c r="AR249" s="256"/>
      <c r="AS249" s="165"/>
      <c r="AT249" s="165"/>
      <c r="AU249" s="165"/>
      <c r="AV249" s="165"/>
      <c r="AW249" s="599" t="s">
        <v>634</v>
      </c>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c r="CN249" s="165"/>
      <c r="CO249" s="165"/>
      <c r="CP249" s="165"/>
      <c r="CQ249" s="165"/>
      <c r="CR249" s="165"/>
      <c r="CS249" s="165"/>
      <c r="CT249" s="165"/>
      <c r="CU249" s="165"/>
      <c r="CV249" s="165"/>
      <c r="CW249" s="165"/>
      <c r="CX249" s="165"/>
      <c r="CY249" s="165"/>
      <c r="CZ249" s="165"/>
      <c r="DA249" s="165"/>
      <c r="DB249" s="165"/>
      <c r="DC249" s="165"/>
      <c r="DD249" s="165"/>
      <c r="DE249" s="165"/>
      <c r="DF249" s="165"/>
      <c r="DG249" s="165"/>
      <c r="DH249" s="165"/>
      <c r="DI249" s="165"/>
      <c r="DJ249" s="165"/>
      <c r="DK249" s="165"/>
      <c r="DL249" s="165"/>
      <c r="DM249" s="165"/>
      <c r="DN249" s="165"/>
      <c r="DO249" s="165"/>
      <c r="DP249" s="165"/>
      <c r="DQ249" s="165"/>
      <c r="DR249" s="165"/>
      <c r="DS249" s="165"/>
      <c r="DT249" s="165"/>
      <c r="DU249" s="165"/>
      <c r="DV249" s="165"/>
      <c r="DW249" s="165"/>
      <c r="DX249" s="165"/>
      <c r="DY249" s="165"/>
      <c r="DZ249" s="165"/>
      <c r="EA249" s="165"/>
      <c r="EB249" s="165"/>
      <c r="EC249" s="165"/>
      <c r="ED249" s="165"/>
      <c r="EE249" s="165"/>
      <c r="EF249" s="165"/>
      <c r="EG249" s="165"/>
      <c r="EH249" s="165"/>
      <c r="EI249" s="165"/>
      <c r="EJ249" s="165"/>
      <c r="EK249" s="165"/>
      <c r="EL249" s="165"/>
      <c r="EM249" s="165"/>
      <c r="EN249" s="165"/>
      <c r="EO249" s="165"/>
      <c r="EP249" s="165"/>
      <c r="EQ249" s="165"/>
      <c r="ER249" s="165"/>
      <c r="ES249" s="165"/>
      <c r="ET249" s="165"/>
      <c r="EU249" s="165"/>
      <c r="EV249" s="165"/>
      <c r="EW249" s="165"/>
      <c r="EX249" s="165"/>
      <c r="EY249" s="165"/>
      <c r="EZ249" s="165"/>
      <c r="FA249" s="165"/>
      <c r="FB249" s="165"/>
      <c r="FC249" s="165"/>
      <c r="FD249" s="165"/>
      <c r="FE249" s="165"/>
      <c r="FF249" s="165"/>
      <c r="FG249" s="165"/>
      <c r="FH249" s="165"/>
      <c r="FI249" s="165"/>
      <c r="FJ249" s="165"/>
      <c r="FK249" s="165"/>
      <c r="FL249" s="165"/>
      <c r="FM249" s="165"/>
      <c r="FN249" s="165"/>
      <c r="FO249" s="165"/>
      <c r="FP249" s="165"/>
      <c r="FQ249" s="165"/>
      <c r="FR249" s="165"/>
      <c r="FS249" s="165"/>
      <c r="FT249" s="165"/>
      <c r="FU249" s="165"/>
      <c r="FV249" s="165"/>
      <c r="FW249" s="165"/>
      <c r="FX249" s="165"/>
    </row>
    <row r="250" spans="2:180" s="162" customFormat="1" ht="22.8" hidden="1">
      <c r="B250" s="369"/>
      <c r="C250" s="47" t="s">
        <v>161</v>
      </c>
      <c r="D250" s="1000"/>
      <c r="E250" s="1001"/>
      <c r="F250" s="1001"/>
      <c r="G250" s="1001"/>
      <c r="H250" s="1001"/>
      <c r="I250" s="1001"/>
      <c r="J250" s="1001"/>
      <c r="K250" s="1001"/>
      <c r="L250" s="1001"/>
      <c r="M250" s="1001"/>
      <c r="N250" s="1001"/>
      <c r="O250" s="1001"/>
      <c r="P250" s="1001"/>
      <c r="Q250" s="1001"/>
      <c r="R250" s="1002"/>
      <c r="S250" s="391">
        <f t="shared" si="10"/>
        <v>0</v>
      </c>
      <c r="T250" s="52"/>
      <c r="U250" s="53"/>
      <c r="V250" s="52"/>
      <c r="W250" s="45"/>
      <c r="X250" s="52"/>
      <c r="Y250" s="53"/>
      <c r="Z250" s="394"/>
      <c r="AA250" s="395"/>
      <c r="AB250" s="394"/>
      <c r="AC250" s="53"/>
      <c r="AD250" s="396"/>
      <c r="AE250" s="397"/>
      <c r="AF250" s="396"/>
      <c r="AG250" s="397"/>
      <c r="AH250" s="396"/>
      <c r="AI250" s="397"/>
      <c r="AJ250" s="396"/>
      <c r="AK250" s="397"/>
      <c r="AL250" s="396"/>
      <c r="AM250" s="397"/>
      <c r="AN250" s="396"/>
      <c r="AO250" s="397"/>
      <c r="AP250" s="396"/>
      <c r="AQ250" s="397"/>
      <c r="AR250" s="256"/>
      <c r="AS250" s="165"/>
      <c r="AT250" s="165"/>
      <c r="AU250" s="165"/>
      <c r="AV250" s="165"/>
      <c r="AW250" s="599" t="s">
        <v>635</v>
      </c>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c r="CN250" s="165"/>
      <c r="CO250" s="165"/>
      <c r="CP250" s="165"/>
      <c r="CQ250" s="165"/>
      <c r="CR250" s="165"/>
      <c r="CS250" s="165"/>
      <c r="CT250" s="165"/>
      <c r="CU250" s="165"/>
      <c r="CV250" s="165"/>
      <c r="CW250" s="165"/>
      <c r="CX250" s="165"/>
      <c r="CY250" s="165"/>
      <c r="CZ250" s="165"/>
      <c r="DA250" s="165"/>
      <c r="DB250" s="165"/>
      <c r="DC250" s="165"/>
      <c r="DD250" s="165"/>
      <c r="DE250" s="165"/>
      <c r="DF250" s="165"/>
      <c r="DG250" s="165"/>
      <c r="DH250" s="165"/>
      <c r="DI250" s="165"/>
      <c r="DJ250" s="165"/>
      <c r="DK250" s="165"/>
      <c r="DL250" s="165"/>
      <c r="DM250" s="165"/>
      <c r="DN250" s="165"/>
      <c r="DO250" s="165"/>
      <c r="DP250" s="165"/>
      <c r="DQ250" s="165"/>
      <c r="DR250" s="165"/>
      <c r="DS250" s="165"/>
      <c r="DT250" s="165"/>
      <c r="DU250" s="165"/>
      <c r="DV250" s="165"/>
      <c r="DW250" s="165"/>
      <c r="DX250" s="165"/>
      <c r="DY250" s="165"/>
      <c r="DZ250" s="165"/>
      <c r="EA250" s="165"/>
      <c r="EB250" s="165"/>
      <c r="EC250" s="165"/>
      <c r="ED250" s="165"/>
      <c r="EE250" s="165"/>
      <c r="EF250" s="165"/>
      <c r="EG250" s="165"/>
      <c r="EH250" s="165"/>
      <c r="EI250" s="165"/>
      <c r="EJ250" s="165"/>
      <c r="EK250" s="165"/>
      <c r="EL250" s="165"/>
      <c r="EM250" s="165"/>
      <c r="EN250" s="165"/>
      <c r="EO250" s="165"/>
      <c r="EP250" s="165"/>
      <c r="EQ250" s="165"/>
      <c r="ER250" s="165"/>
      <c r="ES250" s="165"/>
      <c r="ET250" s="165"/>
      <c r="EU250" s="165"/>
      <c r="EV250" s="165"/>
      <c r="EW250" s="165"/>
      <c r="EX250" s="165"/>
      <c r="EY250" s="165"/>
      <c r="EZ250" s="165"/>
      <c r="FA250" s="165"/>
      <c r="FB250" s="165"/>
      <c r="FC250" s="165"/>
      <c r="FD250" s="165"/>
      <c r="FE250" s="165"/>
      <c r="FF250" s="165"/>
      <c r="FG250" s="165"/>
      <c r="FH250" s="165"/>
      <c r="FI250" s="165"/>
      <c r="FJ250" s="165"/>
      <c r="FK250" s="165"/>
      <c r="FL250" s="165"/>
      <c r="FM250" s="165"/>
      <c r="FN250" s="165"/>
      <c r="FO250" s="165"/>
      <c r="FP250" s="165"/>
      <c r="FQ250" s="165"/>
      <c r="FR250" s="165"/>
      <c r="FS250" s="165"/>
      <c r="FT250" s="165"/>
      <c r="FU250" s="165"/>
      <c r="FV250" s="165"/>
      <c r="FW250" s="165"/>
      <c r="FX250" s="165"/>
    </row>
    <row r="251" spans="2:180" s="162" customFormat="1" ht="22.8" hidden="1">
      <c r="B251" s="369"/>
      <c r="C251" s="47" t="s">
        <v>162</v>
      </c>
      <c r="D251" s="1000"/>
      <c r="E251" s="1001"/>
      <c r="F251" s="1001"/>
      <c r="G251" s="1001"/>
      <c r="H251" s="1001"/>
      <c r="I251" s="1001"/>
      <c r="J251" s="1001"/>
      <c r="K251" s="1001"/>
      <c r="L251" s="1001"/>
      <c r="M251" s="1001"/>
      <c r="N251" s="1001"/>
      <c r="O251" s="1001"/>
      <c r="P251" s="1001"/>
      <c r="Q251" s="1001"/>
      <c r="R251" s="1002"/>
      <c r="S251" s="391">
        <f t="shared" si="10"/>
        <v>0</v>
      </c>
      <c r="T251" s="52"/>
      <c r="U251" s="53"/>
      <c r="V251" s="52"/>
      <c r="W251" s="45"/>
      <c r="X251" s="52"/>
      <c r="Y251" s="53"/>
      <c r="Z251" s="394"/>
      <c r="AA251" s="395"/>
      <c r="AB251" s="394"/>
      <c r="AC251" s="53"/>
      <c r="AD251" s="396"/>
      <c r="AE251" s="397"/>
      <c r="AF251" s="396"/>
      <c r="AG251" s="397"/>
      <c r="AH251" s="396"/>
      <c r="AI251" s="397"/>
      <c r="AJ251" s="396"/>
      <c r="AK251" s="397"/>
      <c r="AL251" s="396"/>
      <c r="AM251" s="397"/>
      <c r="AN251" s="396"/>
      <c r="AO251" s="397"/>
      <c r="AP251" s="396"/>
      <c r="AQ251" s="397"/>
      <c r="AR251" s="256"/>
      <c r="AS251" s="165"/>
      <c r="AT251" s="165"/>
      <c r="AU251" s="165"/>
      <c r="AV251" s="165"/>
      <c r="AW251" s="599" t="s">
        <v>636</v>
      </c>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c r="CN251" s="165"/>
      <c r="CO251" s="165"/>
      <c r="CP251" s="165"/>
      <c r="CQ251" s="165"/>
      <c r="CR251" s="165"/>
      <c r="CS251" s="165"/>
      <c r="CT251" s="165"/>
      <c r="CU251" s="165"/>
      <c r="CV251" s="165"/>
      <c r="CW251" s="165"/>
      <c r="CX251" s="165"/>
      <c r="CY251" s="165"/>
      <c r="CZ251" s="165"/>
      <c r="DA251" s="165"/>
      <c r="DB251" s="165"/>
      <c r="DC251" s="165"/>
      <c r="DD251" s="165"/>
      <c r="DE251" s="165"/>
      <c r="DF251" s="165"/>
      <c r="DG251" s="165"/>
      <c r="DH251" s="165"/>
      <c r="DI251" s="165"/>
      <c r="DJ251" s="165"/>
      <c r="DK251" s="165"/>
      <c r="DL251" s="165"/>
      <c r="DM251" s="165"/>
      <c r="DN251" s="165"/>
      <c r="DO251" s="165"/>
      <c r="DP251" s="165"/>
      <c r="DQ251" s="165"/>
      <c r="DR251" s="165"/>
      <c r="DS251" s="165"/>
      <c r="DT251" s="165"/>
      <c r="DU251" s="165"/>
      <c r="DV251" s="165"/>
      <c r="DW251" s="165"/>
      <c r="DX251" s="165"/>
      <c r="DY251" s="165"/>
      <c r="DZ251" s="165"/>
      <c r="EA251" s="165"/>
      <c r="EB251" s="165"/>
      <c r="EC251" s="165"/>
      <c r="ED251" s="165"/>
      <c r="EE251" s="165"/>
      <c r="EF251" s="165"/>
      <c r="EG251" s="165"/>
      <c r="EH251" s="165"/>
      <c r="EI251" s="165"/>
      <c r="EJ251" s="165"/>
      <c r="EK251" s="165"/>
      <c r="EL251" s="165"/>
      <c r="EM251" s="165"/>
      <c r="EN251" s="165"/>
      <c r="EO251" s="165"/>
      <c r="EP251" s="165"/>
      <c r="EQ251" s="165"/>
      <c r="ER251" s="165"/>
      <c r="ES251" s="165"/>
      <c r="ET251" s="165"/>
      <c r="EU251" s="165"/>
      <c r="EV251" s="165"/>
      <c r="EW251" s="165"/>
      <c r="EX251" s="165"/>
      <c r="EY251" s="165"/>
      <c r="EZ251" s="165"/>
      <c r="FA251" s="165"/>
      <c r="FB251" s="165"/>
      <c r="FC251" s="165"/>
      <c r="FD251" s="165"/>
      <c r="FE251" s="165"/>
      <c r="FF251" s="165"/>
      <c r="FG251" s="165"/>
      <c r="FH251" s="165"/>
      <c r="FI251" s="165"/>
      <c r="FJ251" s="165"/>
      <c r="FK251" s="165"/>
      <c r="FL251" s="165"/>
      <c r="FM251" s="165"/>
      <c r="FN251" s="165"/>
      <c r="FO251" s="165"/>
      <c r="FP251" s="165"/>
      <c r="FQ251" s="165"/>
      <c r="FR251" s="165"/>
      <c r="FS251" s="165"/>
      <c r="FT251" s="165"/>
      <c r="FU251" s="165"/>
      <c r="FV251" s="165"/>
      <c r="FW251" s="165"/>
      <c r="FX251" s="165"/>
    </row>
    <row r="252" spans="2:180" s="162" customFormat="1" ht="23.4" hidden="1" thickBot="1">
      <c r="B252" s="369"/>
      <c r="C252" s="47" t="s">
        <v>163</v>
      </c>
      <c r="D252" s="1033"/>
      <c r="E252" s="1034"/>
      <c r="F252" s="1034"/>
      <c r="G252" s="1034"/>
      <c r="H252" s="1034"/>
      <c r="I252" s="1034"/>
      <c r="J252" s="1034"/>
      <c r="K252" s="1034"/>
      <c r="L252" s="1034"/>
      <c r="M252" s="1034"/>
      <c r="N252" s="1034"/>
      <c r="O252" s="1034"/>
      <c r="P252" s="1034"/>
      <c r="Q252" s="1034"/>
      <c r="R252" s="1035"/>
      <c r="S252" s="423">
        <f t="shared" si="10"/>
        <v>0</v>
      </c>
      <c r="T252" s="55"/>
      <c r="U252" s="56"/>
      <c r="V252" s="55"/>
      <c r="W252" s="57"/>
      <c r="X252" s="55"/>
      <c r="Y252" s="56"/>
      <c r="Z252" s="383"/>
      <c r="AA252" s="384"/>
      <c r="AB252" s="383"/>
      <c r="AC252" s="56"/>
      <c r="AD252" s="398"/>
      <c r="AE252" s="399"/>
      <c r="AF252" s="398"/>
      <c r="AG252" s="399"/>
      <c r="AH252" s="398"/>
      <c r="AI252" s="399"/>
      <c r="AJ252" s="398"/>
      <c r="AK252" s="399"/>
      <c r="AL252" s="398"/>
      <c r="AM252" s="399"/>
      <c r="AN252" s="398"/>
      <c r="AO252" s="399"/>
      <c r="AP252" s="398"/>
      <c r="AQ252" s="399"/>
      <c r="AR252" s="256"/>
      <c r="AS252" s="165"/>
      <c r="AT252" s="165"/>
      <c r="AU252" s="165"/>
      <c r="AV252" s="165"/>
      <c r="AW252" s="599" t="s">
        <v>637</v>
      </c>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c r="CM252" s="165"/>
      <c r="CN252" s="165"/>
      <c r="CO252" s="165"/>
      <c r="CP252" s="165"/>
      <c r="CQ252" s="165"/>
      <c r="CR252" s="165"/>
      <c r="CS252" s="165"/>
      <c r="CT252" s="165"/>
      <c r="CU252" s="165"/>
      <c r="CV252" s="165"/>
      <c r="CW252" s="165"/>
      <c r="CX252" s="165"/>
      <c r="CY252" s="165"/>
      <c r="CZ252" s="165"/>
      <c r="DA252" s="165"/>
      <c r="DB252" s="165"/>
      <c r="DC252" s="165"/>
      <c r="DD252" s="165"/>
      <c r="DE252" s="165"/>
      <c r="DF252" s="165"/>
      <c r="DG252" s="165"/>
      <c r="DH252" s="165"/>
      <c r="DI252" s="165"/>
      <c r="DJ252" s="165"/>
      <c r="DK252" s="165"/>
      <c r="DL252" s="165"/>
      <c r="DM252" s="165"/>
      <c r="DN252" s="165"/>
      <c r="DO252" s="165"/>
      <c r="DP252" s="165"/>
      <c r="DQ252" s="165"/>
      <c r="DR252" s="165"/>
      <c r="DS252" s="165"/>
      <c r="DT252" s="165"/>
      <c r="DU252" s="165"/>
      <c r="DV252" s="165"/>
      <c r="DW252" s="165"/>
      <c r="DX252" s="165"/>
      <c r="DY252" s="165"/>
      <c r="DZ252" s="165"/>
      <c r="EA252" s="165"/>
      <c r="EB252" s="165"/>
      <c r="EC252" s="165"/>
      <c r="ED252" s="165"/>
      <c r="EE252" s="165"/>
      <c r="EF252" s="165"/>
      <c r="EG252" s="165"/>
      <c r="EH252" s="165"/>
      <c r="EI252" s="165"/>
      <c r="EJ252" s="165"/>
      <c r="EK252" s="165"/>
      <c r="EL252" s="165"/>
      <c r="EM252" s="165"/>
      <c r="EN252" s="165"/>
      <c r="EO252" s="165"/>
      <c r="EP252" s="165"/>
      <c r="EQ252" s="165"/>
      <c r="ER252" s="165"/>
      <c r="ES252" s="165"/>
      <c r="ET252" s="165"/>
      <c r="EU252" s="165"/>
      <c r="EV252" s="165"/>
      <c r="EW252" s="165"/>
      <c r="EX252" s="165"/>
      <c r="EY252" s="165"/>
      <c r="EZ252" s="165"/>
      <c r="FA252" s="165"/>
      <c r="FB252" s="165"/>
      <c r="FC252" s="165"/>
      <c r="FD252" s="165"/>
      <c r="FE252" s="165"/>
      <c r="FF252" s="165"/>
      <c r="FG252" s="165"/>
      <c r="FH252" s="165"/>
      <c r="FI252" s="165"/>
      <c r="FJ252" s="165"/>
      <c r="FK252" s="165"/>
      <c r="FL252" s="165"/>
      <c r="FM252" s="165"/>
      <c r="FN252" s="165"/>
      <c r="FO252" s="165"/>
      <c r="FP252" s="165"/>
      <c r="FQ252" s="165"/>
      <c r="FR252" s="165"/>
      <c r="FS252" s="165"/>
      <c r="FT252" s="165"/>
      <c r="FU252" s="165"/>
      <c r="FV252" s="165"/>
      <c r="FW252" s="165"/>
      <c r="FX252" s="165"/>
    </row>
    <row r="253" spans="2:180" s="162" customFormat="1" ht="14.25" customHeight="1" thickBot="1">
      <c r="B253" s="369"/>
      <c r="C253" s="374"/>
      <c r="D253" s="987" t="s">
        <v>164</v>
      </c>
      <c r="E253" s="988"/>
      <c r="F253" s="988"/>
      <c r="G253" s="988"/>
      <c r="H253" s="988"/>
      <c r="I253" s="988"/>
      <c r="J253" s="988"/>
      <c r="K253" s="988"/>
      <c r="L253" s="988"/>
      <c r="M253" s="988"/>
      <c r="N253" s="988"/>
      <c r="O253" s="988"/>
      <c r="P253" s="988"/>
      <c r="Q253" s="988"/>
      <c r="R253" s="989"/>
      <c r="S253" s="424">
        <f>S183+S190+S197+S204+S211+S218+S225+S232+S239+S246</f>
        <v>0</v>
      </c>
      <c r="T253" s="425">
        <f t="shared" ref="T253:AQ253" si="11">SUM(T184:T252)</f>
        <v>0</v>
      </c>
      <c r="U253" s="426">
        <f t="shared" si="11"/>
        <v>0</v>
      </c>
      <c r="V253" s="425">
        <f t="shared" si="11"/>
        <v>0</v>
      </c>
      <c r="W253" s="427">
        <f t="shared" si="11"/>
        <v>0</v>
      </c>
      <c r="X253" s="425">
        <f t="shared" si="11"/>
        <v>0</v>
      </c>
      <c r="Y253" s="426">
        <f t="shared" si="11"/>
        <v>0</v>
      </c>
      <c r="Z253" s="425">
        <f t="shared" si="11"/>
        <v>0</v>
      </c>
      <c r="AA253" s="426">
        <f t="shared" si="11"/>
        <v>0</v>
      </c>
      <c r="AB253" s="425">
        <f t="shared" si="11"/>
        <v>0</v>
      </c>
      <c r="AC253" s="426">
        <f t="shared" si="11"/>
        <v>0</v>
      </c>
      <c r="AD253" s="428">
        <f t="shared" si="11"/>
        <v>0</v>
      </c>
      <c r="AE253" s="429">
        <f t="shared" si="11"/>
        <v>0</v>
      </c>
      <c r="AF253" s="428">
        <f t="shared" si="11"/>
        <v>0</v>
      </c>
      <c r="AG253" s="429">
        <f t="shared" si="11"/>
        <v>0</v>
      </c>
      <c r="AH253" s="428">
        <f t="shared" si="11"/>
        <v>0</v>
      </c>
      <c r="AI253" s="429">
        <f t="shared" si="11"/>
        <v>0</v>
      </c>
      <c r="AJ253" s="428">
        <f t="shared" si="11"/>
        <v>0</v>
      </c>
      <c r="AK253" s="429">
        <f t="shared" si="11"/>
        <v>0</v>
      </c>
      <c r="AL253" s="428">
        <f t="shared" si="11"/>
        <v>0</v>
      </c>
      <c r="AM253" s="429">
        <f t="shared" si="11"/>
        <v>0</v>
      </c>
      <c r="AN253" s="428">
        <f t="shared" si="11"/>
        <v>0</v>
      </c>
      <c r="AO253" s="429">
        <f t="shared" si="11"/>
        <v>0</v>
      </c>
      <c r="AP253" s="428">
        <f t="shared" si="11"/>
        <v>0</v>
      </c>
      <c r="AQ253" s="429">
        <f t="shared" si="11"/>
        <v>0</v>
      </c>
      <c r="AR253" s="256"/>
      <c r="AS253" s="165"/>
      <c r="AT253" s="165"/>
      <c r="AU253" s="165"/>
      <c r="AV253" s="165"/>
      <c r="AW253" s="599" t="s">
        <v>638</v>
      </c>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c r="BZ253" s="165"/>
      <c r="CA253" s="165"/>
      <c r="CB253" s="165"/>
      <c r="CC253" s="165"/>
      <c r="CD253" s="165"/>
      <c r="CE253" s="165"/>
      <c r="CF253" s="165"/>
      <c r="CG253" s="165"/>
      <c r="CH253" s="165"/>
      <c r="CI253" s="165"/>
      <c r="CJ253" s="165"/>
      <c r="CK253" s="165"/>
      <c r="CL253" s="165"/>
      <c r="CM253" s="165"/>
      <c r="CN253" s="165"/>
      <c r="CO253" s="165"/>
      <c r="CP253" s="165"/>
      <c r="CQ253" s="165"/>
      <c r="CR253" s="165"/>
      <c r="CS253" s="165"/>
      <c r="CT253" s="165"/>
      <c r="CU253" s="165"/>
      <c r="CV253" s="165"/>
      <c r="CW253" s="165"/>
      <c r="CX253" s="165"/>
      <c r="CY253" s="165"/>
      <c r="CZ253" s="165"/>
      <c r="DA253" s="165"/>
      <c r="DB253" s="165"/>
      <c r="DC253" s="165"/>
      <c r="DD253" s="165"/>
      <c r="DE253" s="165"/>
      <c r="DF253" s="165"/>
      <c r="DG253" s="165"/>
      <c r="DH253" s="165"/>
      <c r="DI253" s="165"/>
      <c r="DJ253" s="165"/>
      <c r="DK253" s="165"/>
      <c r="DL253" s="165"/>
      <c r="DM253" s="165"/>
      <c r="DN253" s="165"/>
      <c r="DO253" s="165"/>
      <c r="DP253" s="165"/>
      <c r="DQ253" s="165"/>
      <c r="DR253" s="165"/>
      <c r="DS253" s="165"/>
      <c r="DT253" s="165"/>
      <c r="DU253" s="165"/>
      <c r="DV253" s="165"/>
      <c r="DW253" s="165"/>
      <c r="DX253" s="165"/>
      <c r="DY253" s="165"/>
      <c r="DZ253" s="165"/>
      <c r="EA253" s="165"/>
      <c r="EB253" s="165"/>
      <c r="EC253" s="165"/>
      <c r="ED253" s="165"/>
      <c r="EE253" s="165"/>
      <c r="EF253" s="165"/>
      <c r="EG253" s="165"/>
      <c r="EH253" s="165"/>
      <c r="EI253" s="165"/>
      <c r="EJ253" s="165"/>
      <c r="EK253" s="165"/>
      <c r="EL253" s="165"/>
      <c r="EM253" s="165"/>
      <c r="EN253" s="165"/>
      <c r="EO253" s="165"/>
      <c r="EP253" s="165"/>
      <c r="EQ253" s="165"/>
      <c r="ER253" s="165"/>
      <c r="ES253" s="165"/>
      <c r="ET253" s="165"/>
      <c r="EU253" s="165"/>
      <c r="EV253" s="165"/>
      <c r="EW253" s="165"/>
      <c r="EX253" s="165"/>
      <c r="EY253" s="165"/>
      <c r="EZ253" s="165"/>
      <c r="FA253" s="165"/>
      <c r="FB253" s="165"/>
      <c r="FC253" s="165"/>
      <c r="FD253" s="165"/>
      <c r="FE253" s="165"/>
      <c r="FF253" s="165"/>
      <c r="FG253" s="165"/>
      <c r="FH253" s="165"/>
      <c r="FI253" s="165"/>
      <c r="FJ253" s="165"/>
      <c r="FK253" s="165"/>
      <c r="FL253" s="165"/>
      <c r="FM253" s="165"/>
      <c r="FN253" s="165"/>
      <c r="FO253" s="165"/>
      <c r="FP253" s="165"/>
      <c r="FQ253" s="165"/>
      <c r="FR253" s="165"/>
      <c r="FS253" s="165"/>
      <c r="FT253" s="165"/>
      <c r="FU253" s="165"/>
      <c r="FV253" s="165"/>
      <c r="FW253" s="165"/>
      <c r="FX253" s="165"/>
    </row>
    <row r="254" spans="2:180" s="162" customFormat="1" ht="14.25" customHeight="1" thickBot="1">
      <c r="B254" s="369"/>
      <c r="C254" s="430"/>
      <c r="D254" s="430"/>
      <c r="E254" s="430"/>
      <c r="F254" s="430"/>
      <c r="G254" s="430"/>
      <c r="H254" s="430"/>
      <c r="I254" s="430"/>
      <c r="J254" s="430"/>
      <c r="K254" s="430"/>
      <c r="L254" s="430"/>
      <c r="M254" s="430"/>
      <c r="N254" s="430"/>
      <c r="O254" s="430"/>
      <c r="P254" s="430"/>
      <c r="Q254" s="430"/>
      <c r="R254" s="430"/>
      <c r="S254" s="431"/>
      <c r="T254" s="430"/>
      <c r="U254" s="430"/>
      <c r="V254" s="430"/>
      <c r="W254" s="430"/>
      <c r="X254" s="430"/>
      <c r="Y254" s="430"/>
      <c r="Z254" s="430"/>
      <c r="AA254" s="430"/>
      <c r="AB254" s="430"/>
      <c r="AC254" s="430"/>
      <c r="AD254" s="431"/>
      <c r="AE254" s="431"/>
      <c r="AF254" s="431"/>
      <c r="AG254" s="431"/>
      <c r="AH254" s="431"/>
      <c r="AI254" s="431"/>
      <c r="AJ254" s="431"/>
      <c r="AK254" s="431"/>
      <c r="AL254" s="431"/>
      <c r="AM254" s="431"/>
      <c r="AN254" s="431"/>
      <c r="AO254" s="431"/>
      <c r="AP254" s="431"/>
      <c r="AQ254" s="431"/>
      <c r="AR254" s="256"/>
      <c r="AS254" s="165"/>
      <c r="AT254" s="165"/>
      <c r="AU254" s="165"/>
      <c r="AV254" s="165"/>
      <c r="AW254" s="599" t="s">
        <v>639</v>
      </c>
      <c r="AX254" s="165"/>
      <c r="AY254" s="165"/>
      <c r="AZ254" s="165"/>
      <c r="BA254" s="165"/>
      <c r="BB254" s="165"/>
      <c r="BC254" s="165"/>
      <c r="BD254" s="165"/>
      <c r="BE254" s="165"/>
      <c r="BF254" s="165"/>
      <c r="BG254" s="165"/>
      <c r="BH254" s="165"/>
      <c r="BI254" s="165"/>
      <c r="BJ254" s="165"/>
      <c r="BK254" s="165"/>
      <c r="BL254" s="165"/>
      <c r="BM254" s="165"/>
      <c r="BN254" s="165"/>
      <c r="BO254" s="165"/>
      <c r="BP254" s="165"/>
      <c r="BQ254" s="165"/>
      <c r="BR254" s="165"/>
      <c r="BS254" s="165"/>
      <c r="BT254" s="165"/>
      <c r="BU254" s="165"/>
      <c r="BV254" s="165"/>
      <c r="BW254" s="165"/>
      <c r="BX254" s="165"/>
      <c r="BY254" s="165"/>
      <c r="BZ254" s="165"/>
      <c r="CA254" s="165"/>
      <c r="CB254" s="165"/>
      <c r="CC254" s="165"/>
      <c r="CD254" s="165"/>
      <c r="CE254" s="165"/>
      <c r="CF254" s="165"/>
      <c r="CG254" s="165"/>
      <c r="CH254" s="165"/>
      <c r="CI254" s="165"/>
      <c r="CJ254" s="165"/>
      <c r="CK254" s="165"/>
      <c r="CL254" s="165"/>
      <c r="CM254" s="165"/>
      <c r="CN254" s="165"/>
      <c r="CO254" s="165"/>
      <c r="CP254" s="165"/>
      <c r="CQ254" s="165"/>
      <c r="CR254" s="165"/>
      <c r="CS254" s="165"/>
      <c r="CT254" s="165"/>
      <c r="CU254" s="165"/>
      <c r="CV254" s="165"/>
      <c r="CW254" s="165"/>
      <c r="CX254" s="165"/>
      <c r="CY254" s="165"/>
      <c r="CZ254" s="165"/>
      <c r="DA254" s="165"/>
      <c r="DB254" s="165"/>
      <c r="DC254" s="165"/>
      <c r="DD254" s="165"/>
      <c r="DE254" s="165"/>
      <c r="DF254" s="165"/>
      <c r="DG254" s="165"/>
      <c r="DH254" s="165"/>
      <c r="DI254" s="165"/>
      <c r="DJ254" s="165"/>
      <c r="DK254" s="165"/>
      <c r="DL254" s="165"/>
      <c r="DM254" s="165"/>
      <c r="DN254" s="165"/>
      <c r="DO254" s="165"/>
      <c r="DP254" s="165"/>
      <c r="DQ254" s="165"/>
      <c r="DR254" s="165"/>
      <c r="DS254" s="165"/>
      <c r="DT254" s="165"/>
      <c r="DU254" s="165"/>
      <c r="DV254" s="165"/>
      <c r="DW254" s="165"/>
      <c r="DX254" s="165"/>
      <c r="DY254" s="165"/>
      <c r="DZ254" s="165"/>
      <c r="EA254" s="165"/>
      <c r="EB254" s="165"/>
      <c r="EC254" s="165"/>
      <c r="ED254" s="165"/>
      <c r="EE254" s="165"/>
      <c r="EF254" s="165"/>
      <c r="EG254" s="165"/>
      <c r="EH254" s="165"/>
      <c r="EI254" s="165"/>
      <c r="EJ254" s="165"/>
      <c r="EK254" s="165"/>
      <c r="EL254" s="165"/>
      <c r="EM254" s="165"/>
      <c r="EN254" s="165"/>
      <c r="EO254" s="165"/>
      <c r="EP254" s="165"/>
      <c r="EQ254" s="165"/>
      <c r="ER254" s="165"/>
      <c r="ES254" s="165"/>
      <c r="ET254" s="165"/>
      <c r="EU254" s="165"/>
      <c r="EV254" s="165"/>
      <c r="EW254" s="165"/>
      <c r="EX254" s="165"/>
      <c r="EY254" s="165"/>
      <c r="EZ254" s="165"/>
      <c r="FA254" s="165"/>
      <c r="FB254" s="165"/>
      <c r="FC254" s="165"/>
      <c r="FD254" s="165"/>
      <c r="FE254" s="165"/>
      <c r="FF254" s="165"/>
      <c r="FG254" s="165"/>
      <c r="FH254" s="165"/>
      <c r="FI254" s="165"/>
      <c r="FJ254" s="165"/>
      <c r="FK254" s="165"/>
      <c r="FL254" s="165"/>
      <c r="FM254" s="165"/>
      <c r="FN254" s="165"/>
      <c r="FO254" s="165"/>
      <c r="FP254" s="165"/>
      <c r="FQ254" s="165"/>
      <c r="FR254" s="165"/>
      <c r="FS254" s="165"/>
      <c r="FT254" s="165"/>
      <c r="FU254" s="165"/>
      <c r="FV254" s="165"/>
      <c r="FW254" s="165"/>
      <c r="FX254" s="165"/>
    </row>
    <row r="255" spans="2:180" s="162" customFormat="1" ht="16.5" customHeight="1" thickBot="1">
      <c r="B255" s="369"/>
      <c r="C255" s="432" t="s">
        <v>165</v>
      </c>
      <c r="D255" s="1225" t="s">
        <v>350</v>
      </c>
      <c r="E255" s="1225"/>
      <c r="F255" s="1225"/>
      <c r="G255" s="1225"/>
      <c r="H255" s="1225"/>
      <c r="I255" s="1225"/>
      <c r="J255" s="1225"/>
      <c r="K255" s="1225"/>
      <c r="L255" s="1225"/>
      <c r="M255" s="1225"/>
      <c r="N255" s="1225"/>
      <c r="O255" s="1225"/>
      <c r="P255" s="1225"/>
      <c r="Q255" s="1225"/>
      <c r="R255" s="1226"/>
      <c r="S255" s="433">
        <v>0</v>
      </c>
      <c r="T255" s="434"/>
      <c r="U255" s="435"/>
      <c r="V255" s="434"/>
      <c r="W255" s="435"/>
      <c r="X255" s="434"/>
      <c r="Y255" s="435"/>
      <c r="Z255" s="434"/>
      <c r="AA255" s="435"/>
      <c r="AB255" s="434"/>
      <c r="AC255" s="435"/>
      <c r="AD255" s="602"/>
      <c r="AE255" s="603"/>
      <c r="AF255" s="436"/>
      <c r="AG255" s="437"/>
      <c r="AH255" s="436"/>
      <c r="AI255" s="437"/>
      <c r="AJ255" s="436"/>
      <c r="AK255" s="437"/>
      <c r="AL255" s="436"/>
      <c r="AM255" s="437"/>
      <c r="AN255" s="436"/>
      <c r="AO255" s="437"/>
      <c r="AP255" s="436"/>
      <c r="AQ255" s="437"/>
      <c r="AR255" s="256"/>
      <c r="AS255" s="165"/>
      <c r="AT255" s="165"/>
      <c r="AU255" s="165"/>
      <c r="AV255" s="165"/>
      <c r="AW255" s="599" t="s">
        <v>640</v>
      </c>
      <c r="AX255" s="165"/>
      <c r="AY255" s="165"/>
      <c r="AZ255" s="165"/>
      <c r="BA255" s="165"/>
      <c r="BB255" s="165"/>
      <c r="BC255" s="165"/>
      <c r="BD255" s="165"/>
      <c r="BE255" s="165"/>
      <c r="BF255" s="165"/>
      <c r="BG255" s="165"/>
      <c r="BH255" s="165"/>
      <c r="BI255" s="165"/>
      <c r="BJ255" s="165"/>
      <c r="BK255" s="165"/>
      <c r="BL255" s="165"/>
      <c r="BM255" s="165"/>
      <c r="BN255" s="165"/>
      <c r="BO255" s="165"/>
      <c r="BP255" s="165"/>
      <c r="BQ255" s="165"/>
      <c r="BR255" s="165"/>
      <c r="BS255" s="165"/>
      <c r="BT255" s="165"/>
      <c r="BU255" s="165"/>
      <c r="BV255" s="165"/>
      <c r="BW255" s="165"/>
      <c r="BX255" s="165"/>
      <c r="BY255" s="165"/>
      <c r="BZ255" s="165"/>
      <c r="CA255" s="165"/>
      <c r="CB255" s="165"/>
      <c r="CC255" s="165"/>
      <c r="CD255" s="165"/>
      <c r="CE255" s="165"/>
      <c r="CF255" s="165"/>
      <c r="CG255" s="165"/>
      <c r="CH255" s="165"/>
      <c r="CI255" s="165"/>
      <c r="CJ255" s="165"/>
      <c r="CK255" s="165"/>
      <c r="CL255" s="165"/>
      <c r="CM255" s="165"/>
      <c r="CN255" s="165"/>
      <c r="CO255" s="165"/>
      <c r="CP255" s="165"/>
      <c r="CQ255" s="165"/>
      <c r="CR255" s="165"/>
      <c r="CS255" s="165"/>
      <c r="CT255" s="165"/>
      <c r="CU255" s="165"/>
      <c r="CV255" s="165"/>
      <c r="CW255" s="165"/>
      <c r="CX255" s="165"/>
      <c r="CY255" s="165"/>
      <c r="CZ255" s="165"/>
      <c r="DA255" s="165"/>
      <c r="DB255" s="165"/>
      <c r="DC255" s="165"/>
      <c r="DD255" s="165"/>
      <c r="DE255" s="165"/>
      <c r="DF255" s="165"/>
      <c r="DG255" s="165"/>
      <c r="DH255" s="165"/>
      <c r="DI255" s="165"/>
      <c r="DJ255" s="165"/>
      <c r="DK255" s="165"/>
      <c r="DL255" s="165"/>
      <c r="DM255" s="165"/>
      <c r="DN255" s="165"/>
      <c r="DO255" s="165"/>
      <c r="DP255" s="165"/>
      <c r="DQ255" s="165"/>
      <c r="DR255" s="165"/>
      <c r="DS255" s="165"/>
      <c r="DT255" s="165"/>
      <c r="DU255" s="165"/>
      <c r="DV255" s="165"/>
      <c r="DW255" s="165"/>
      <c r="DX255" s="165"/>
      <c r="DY255" s="165"/>
      <c r="DZ255" s="165"/>
      <c r="EA255" s="165"/>
      <c r="EB255" s="165"/>
      <c r="EC255" s="165"/>
      <c r="ED255" s="165"/>
      <c r="EE255" s="165"/>
      <c r="EF255" s="165"/>
      <c r="EG255" s="165"/>
      <c r="EH255" s="165"/>
      <c r="EI255" s="165"/>
      <c r="EJ255" s="165"/>
      <c r="EK255" s="165"/>
      <c r="EL255" s="165"/>
      <c r="EM255" s="165"/>
      <c r="EN255" s="165"/>
      <c r="EO255" s="165"/>
      <c r="EP255" s="165"/>
      <c r="EQ255" s="165"/>
      <c r="ER255" s="165"/>
      <c r="ES255" s="165"/>
      <c r="ET255" s="165"/>
      <c r="EU255" s="165"/>
      <c r="EV255" s="165"/>
      <c r="EW255" s="165"/>
      <c r="EX255" s="165"/>
      <c r="EY255" s="165"/>
      <c r="EZ255" s="165"/>
      <c r="FA255" s="165"/>
      <c r="FB255" s="165"/>
      <c r="FC255" s="165"/>
      <c r="FD255" s="165"/>
      <c r="FE255" s="165"/>
      <c r="FF255" s="165"/>
      <c r="FG255" s="165"/>
      <c r="FH255" s="165"/>
      <c r="FI255" s="165"/>
      <c r="FJ255" s="165"/>
      <c r="FK255" s="165"/>
      <c r="FL255" s="165"/>
      <c r="FM255" s="165"/>
      <c r="FN255" s="165"/>
      <c r="FO255" s="165"/>
      <c r="FP255" s="165"/>
      <c r="FQ255" s="165"/>
      <c r="FR255" s="165"/>
      <c r="FS255" s="165"/>
      <c r="FT255" s="165"/>
      <c r="FU255" s="165"/>
      <c r="FV255" s="165"/>
      <c r="FW255" s="165"/>
      <c r="FX255" s="165"/>
    </row>
    <row r="256" spans="2:180" s="162" customFormat="1" ht="14.25" customHeight="1">
      <c r="B256" s="175"/>
      <c r="C256" s="176"/>
      <c r="D256" s="438"/>
      <c r="E256" s="438"/>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c r="AN256" s="176"/>
      <c r="AO256" s="176"/>
      <c r="AP256" s="176"/>
      <c r="AQ256" s="176"/>
      <c r="AR256" s="256"/>
      <c r="AS256" s="165"/>
      <c r="AT256" s="165"/>
      <c r="AU256" s="165"/>
      <c r="AV256" s="165"/>
      <c r="AW256" s="599" t="s">
        <v>641</v>
      </c>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c r="BW256" s="165"/>
      <c r="BX256" s="165"/>
      <c r="BY256" s="165"/>
      <c r="BZ256" s="165"/>
      <c r="CA256" s="165"/>
      <c r="CB256" s="165"/>
      <c r="CC256" s="165"/>
      <c r="CD256" s="165"/>
      <c r="CE256" s="165"/>
      <c r="CF256" s="165"/>
      <c r="CG256" s="165"/>
      <c r="CH256" s="165"/>
      <c r="CI256" s="165"/>
      <c r="CJ256" s="165"/>
      <c r="CK256" s="165"/>
      <c r="CL256" s="165"/>
      <c r="CM256" s="165"/>
      <c r="CN256" s="165"/>
      <c r="CO256" s="165"/>
      <c r="CP256" s="165"/>
      <c r="CQ256" s="165"/>
      <c r="CR256" s="165"/>
      <c r="CS256" s="165"/>
      <c r="CT256" s="165"/>
      <c r="CU256" s="165"/>
      <c r="CV256" s="165"/>
      <c r="CW256" s="165"/>
      <c r="CX256" s="165"/>
      <c r="CY256" s="165"/>
      <c r="CZ256" s="165"/>
      <c r="DA256" s="165"/>
      <c r="DB256" s="165"/>
      <c r="DC256" s="165"/>
      <c r="DD256" s="165"/>
      <c r="DE256" s="165"/>
      <c r="DF256" s="165"/>
      <c r="DG256" s="165"/>
      <c r="DH256" s="165"/>
      <c r="DI256" s="165"/>
      <c r="DJ256" s="165"/>
      <c r="DK256" s="165"/>
      <c r="DL256" s="165"/>
      <c r="DM256" s="165"/>
      <c r="DN256" s="165"/>
      <c r="DO256" s="165"/>
      <c r="DP256" s="165"/>
      <c r="DQ256" s="165"/>
      <c r="DR256" s="165"/>
      <c r="DS256" s="165"/>
      <c r="DT256" s="165"/>
      <c r="DU256" s="165"/>
      <c r="DV256" s="165"/>
      <c r="DW256" s="165"/>
      <c r="DX256" s="165"/>
      <c r="DY256" s="165"/>
      <c r="DZ256" s="165"/>
      <c r="EA256" s="165"/>
      <c r="EB256" s="165"/>
      <c r="EC256" s="165"/>
      <c r="ED256" s="165"/>
      <c r="EE256" s="165"/>
      <c r="EF256" s="165"/>
      <c r="EG256" s="165"/>
      <c r="EH256" s="165"/>
      <c r="EI256" s="165"/>
      <c r="EJ256" s="165"/>
      <c r="EK256" s="165"/>
      <c r="EL256" s="165"/>
      <c r="EM256" s="165"/>
      <c r="EN256" s="165"/>
      <c r="EO256" s="165"/>
      <c r="EP256" s="165"/>
      <c r="EQ256" s="165"/>
      <c r="ER256" s="165"/>
      <c r="ES256" s="165"/>
      <c r="ET256" s="165"/>
      <c r="EU256" s="165"/>
      <c r="EV256" s="165"/>
      <c r="EW256" s="165"/>
      <c r="EX256" s="165"/>
      <c r="EY256" s="165"/>
      <c r="EZ256" s="165"/>
      <c r="FA256" s="165"/>
      <c r="FB256" s="165"/>
      <c r="FC256" s="165"/>
      <c r="FD256" s="165"/>
      <c r="FE256" s="165"/>
      <c r="FF256" s="165"/>
      <c r="FG256" s="165"/>
      <c r="FH256" s="165"/>
      <c r="FI256" s="165"/>
      <c r="FJ256" s="165"/>
      <c r="FK256" s="165"/>
      <c r="FL256" s="165"/>
      <c r="FM256" s="165"/>
      <c r="FN256" s="165"/>
      <c r="FO256" s="165"/>
      <c r="FP256" s="165"/>
      <c r="FQ256" s="165"/>
      <c r="FR256" s="165"/>
      <c r="FS256" s="165"/>
      <c r="FT256" s="165"/>
      <c r="FU256" s="165"/>
      <c r="FV256" s="165"/>
      <c r="FW256" s="165"/>
      <c r="FX256" s="165"/>
    </row>
    <row r="257" spans="1:180" s="164" customFormat="1" ht="3.75" customHeight="1">
      <c r="A257" s="162"/>
      <c r="B257" s="671"/>
      <c r="C257" s="672"/>
      <c r="D257" s="672"/>
      <c r="E257" s="672"/>
      <c r="F257" s="672"/>
      <c r="G257" s="258"/>
      <c r="H257" s="258"/>
      <c r="I257" s="258"/>
      <c r="J257" s="672"/>
      <c r="K257" s="672"/>
      <c r="L257" s="672"/>
      <c r="M257" s="672"/>
      <c r="N257" s="258"/>
      <c r="O257" s="258"/>
      <c r="P257" s="258"/>
      <c r="Q257" s="672"/>
      <c r="R257" s="672"/>
      <c r="S257" s="672"/>
      <c r="T257" s="672"/>
      <c r="U257" s="258"/>
      <c r="V257" s="258"/>
      <c r="W257" s="258"/>
      <c r="X257" s="672"/>
      <c r="Y257" s="672"/>
      <c r="Z257" s="672"/>
      <c r="AA257" s="672"/>
      <c r="AB257" s="258"/>
      <c r="AC257" s="258"/>
      <c r="AD257" s="258"/>
      <c r="AE257" s="258"/>
      <c r="AF257" s="258"/>
      <c r="AG257" s="258"/>
      <c r="AH257" s="258"/>
      <c r="AI257" s="258"/>
      <c r="AJ257" s="439"/>
      <c r="AK257" s="440"/>
      <c r="AL257" s="440"/>
      <c r="AM257" s="440"/>
      <c r="AN257" s="440"/>
      <c r="AO257" s="440"/>
      <c r="AP257" s="440"/>
      <c r="AQ257" s="440"/>
      <c r="AR257" s="441"/>
      <c r="AS257" s="1"/>
      <c r="AT257" s="163"/>
      <c r="AU257" s="163"/>
      <c r="AV257" s="163"/>
      <c r="AW257" s="599" t="s">
        <v>642</v>
      </c>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163"/>
      <c r="DL257" s="163"/>
      <c r="DM257" s="163"/>
      <c r="DN257" s="163"/>
      <c r="DO257" s="163"/>
      <c r="DP257" s="163"/>
      <c r="DQ257" s="163"/>
      <c r="DR257" s="163"/>
      <c r="DS257" s="163"/>
      <c r="DT257" s="163"/>
      <c r="DU257" s="163"/>
      <c r="DV257" s="163"/>
      <c r="DW257" s="163"/>
      <c r="DX257" s="163"/>
      <c r="DY257" s="163"/>
      <c r="DZ257" s="163"/>
      <c r="EA257" s="163"/>
      <c r="EB257" s="163"/>
      <c r="EC257" s="163"/>
      <c r="ED257" s="163"/>
      <c r="EE257" s="163"/>
      <c r="EF257" s="163"/>
      <c r="EG257" s="163"/>
      <c r="EH257" s="163"/>
      <c r="EI257" s="163"/>
      <c r="EJ257" s="163"/>
      <c r="EK257" s="163"/>
      <c r="EL257" s="163"/>
      <c r="EM257" s="163"/>
      <c r="EN257" s="163"/>
      <c r="EO257" s="163"/>
      <c r="EP257" s="163"/>
      <c r="EQ257" s="163"/>
      <c r="ER257" s="163"/>
      <c r="ES257" s="163"/>
      <c r="ET257" s="163"/>
      <c r="EU257" s="163"/>
      <c r="EV257" s="163"/>
      <c r="EW257" s="163"/>
      <c r="EX257" s="163"/>
      <c r="EY257" s="163"/>
      <c r="EZ257" s="163"/>
      <c r="FA257" s="163"/>
      <c r="FB257" s="163"/>
      <c r="FC257" s="163"/>
      <c r="FD257" s="163"/>
      <c r="FE257" s="163"/>
      <c r="FF257" s="163"/>
      <c r="FG257" s="163"/>
      <c r="FH257" s="163"/>
      <c r="FI257" s="163"/>
      <c r="FJ257" s="163"/>
      <c r="FK257" s="163"/>
      <c r="FL257" s="163"/>
      <c r="FM257" s="163"/>
      <c r="FN257" s="163"/>
      <c r="FO257" s="163"/>
      <c r="FP257" s="163"/>
      <c r="FQ257" s="163"/>
      <c r="FR257" s="163"/>
      <c r="FS257" s="163"/>
      <c r="FT257" s="163"/>
      <c r="FU257" s="163"/>
      <c r="FV257" s="163"/>
      <c r="FW257" s="163"/>
      <c r="FX257" s="163"/>
    </row>
    <row r="258" spans="1:180" ht="18" customHeight="1">
      <c r="A258" s="156"/>
      <c r="B258" s="1093" t="s">
        <v>166</v>
      </c>
      <c r="C258" s="1094"/>
      <c r="D258" s="1094"/>
      <c r="E258" s="1094"/>
      <c r="F258" s="1094"/>
      <c r="G258" s="1094"/>
      <c r="H258" s="1094"/>
      <c r="I258" s="1094"/>
      <c r="J258" s="1094"/>
      <c r="K258" s="1094"/>
      <c r="L258" s="1094"/>
      <c r="M258" s="1094"/>
      <c r="N258" s="1094"/>
      <c r="O258" s="1094"/>
      <c r="P258" s="1094"/>
      <c r="Q258" s="1094"/>
      <c r="R258" s="1094"/>
      <c r="S258" s="1094"/>
      <c r="T258" s="1094"/>
      <c r="U258" s="1094"/>
      <c r="V258" s="1094"/>
      <c r="W258" s="1094"/>
      <c r="X258" s="1094"/>
      <c r="Y258" s="1094"/>
      <c r="Z258" s="1094"/>
      <c r="AA258" s="1094"/>
      <c r="AB258" s="1094"/>
      <c r="AC258" s="1094"/>
      <c r="AD258" s="1094"/>
      <c r="AE258" s="1094"/>
      <c r="AF258" s="1094"/>
      <c r="AG258" s="1094"/>
      <c r="AH258" s="1094"/>
      <c r="AI258" s="1094"/>
      <c r="AJ258" s="1094"/>
      <c r="AK258" s="1094"/>
      <c r="AL258" s="1094"/>
      <c r="AM258" s="1094"/>
      <c r="AN258" s="1094"/>
      <c r="AO258" s="1094"/>
      <c r="AP258" s="1094"/>
      <c r="AQ258" s="1094"/>
      <c r="AR258" s="1095"/>
      <c r="AS258" s="156"/>
      <c r="AU258" s="159"/>
      <c r="AW258" s="599" t="s">
        <v>643</v>
      </c>
    </row>
    <row r="259" spans="1:180" ht="27" customHeight="1" thickBot="1">
      <c r="A259" s="156"/>
      <c r="B259" s="175"/>
      <c r="C259" s="1003" t="s">
        <v>270</v>
      </c>
      <c r="D259" s="1003"/>
      <c r="E259" s="1003"/>
      <c r="F259" s="1003"/>
      <c r="G259" s="1003"/>
      <c r="H259" s="1003"/>
      <c r="I259" s="1003"/>
      <c r="J259" s="1003"/>
      <c r="K259" s="1003"/>
      <c r="L259" s="1003"/>
      <c r="M259" s="1003"/>
      <c r="N259" s="1003"/>
      <c r="O259" s="1003"/>
      <c r="P259" s="1003"/>
      <c r="Q259" s="1003"/>
      <c r="R259" s="1003"/>
      <c r="S259" s="1003"/>
      <c r="T259" s="1003"/>
      <c r="U259" s="1003"/>
      <c r="V259" s="1003"/>
      <c r="W259" s="1003"/>
      <c r="X259" s="1003"/>
      <c r="Y259" s="1003"/>
      <c r="Z259" s="1003"/>
      <c r="AA259" s="1003"/>
      <c r="AB259" s="1003"/>
      <c r="AC259" s="1003"/>
      <c r="AD259" s="1003"/>
      <c r="AE259" s="1003"/>
      <c r="AF259" s="1003"/>
      <c r="AG259" s="1003"/>
      <c r="AH259" s="1003"/>
      <c r="AI259" s="1003"/>
      <c r="AJ259" s="1003"/>
      <c r="AK259" s="1003"/>
      <c r="AL259" s="1003"/>
      <c r="AM259" s="1003"/>
      <c r="AN259" s="1003"/>
      <c r="AO259" s="1003"/>
      <c r="AP259" s="1003"/>
      <c r="AQ259" s="1003"/>
      <c r="AR259" s="442"/>
      <c r="AS259" s="156"/>
      <c r="AU259" s="159"/>
      <c r="AW259" s="599" t="s">
        <v>644</v>
      </c>
    </row>
    <row r="260" spans="1:180" ht="12.75" customHeight="1" thickBot="1">
      <c r="A260" s="156"/>
      <c r="B260" s="175"/>
      <c r="C260" s="1096" t="s">
        <v>167</v>
      </c>
      <c r="D260" s="1097"/>
      <c r="E260" s="1097"/>
      <c r="F260" s="1097"/>
      <c r="G260" s="1097"/>
      <c r="H260" s="1097"/>
      <c r="I260" s="1097"/>
      <c r="J260" s="1097"/>
      <c r="K260" s="1098"/>
      <c r="L260" s="430"/>
      <c r="M260" s="1007" t="s">
        <v>168</v>
      </c>
      <c r="N260" s="1008"/>
      <c r="O260" s="1008"/>
      <c r="P260" s="1008"/>
      <c r="Q260" s="1008"/>
      <c r="R260" s="1008"/>
      <c r="S260" s="1009"/>
      <c r="T260" s="430"/>
      <c r="U260" s="1010" t="s">
        <v>169</v>
      </c>
      <c r="V260" s="1011"/>
      <c r="W260" s="1011"/>
      <c r="X260" s="1011"/>
      <c r="Y260" s="1011"/>
      <c r="Z260" s="1011"/>
      <c r="AA260" s="1011"/>
      <c r="AB260" s="1011"/>
      <c r="AC260" s="1011"/>
      <c r="AD260" s="1011"/>
      <c r="AE260" s="1011"/>
      <c r="AF260" s="1011"/>
      <c r="AG260" s="1011"/>
      <c r="AH260" s="1011"/>
      <c r="AI260" s="1011"/>
      <c r="AJ260" s="1011"/>
      <c r="AK260" s="1011"/>
      <c r="AL260" s="1011"/>
      <c r="AM260" s="1011"/>
      <c r="AN260" s="1011"/>
      <c r="AO260" s="1011"/>
      <c r="AP260" s="1011"/>
      <c r="AQ260" s="991"/>
      <c r="AR260" s="442"/>
      <c r="AS260" s="156"/>
      <c r="AU260" s="159"/>
      <c r="AW260" s="599" t="s">
        <v>645</v>
      </c>
    </row>
    <row r="261" spans="1:180" ht="12.75" customHeight="1">
      <c r="A261" s="156"/>
      <c r="B261" s="175"/>
      <c r="C261" s="1099"/>
      <c r="D261" s="1100"/>
      <c r="E261" s="1100"/>
      <c r="F261" s="1100"/>
      <c r="G261" s="1100"/>
      <c r="H261" s="1100"/>
      <c r="I261" s="1100"/>
      <c r="J261" s="1100"/>
      <c r="K261" s="1101"/>
      <c r="L261" s="430"/>
      <c r="M261" s="1103" t="s">
        <v>170</v>
      </c>
      <c r="N261" s="1104"/>
      <c r="O261" s="990" t="s">
        <v>271</v>
      </c>
      <c r="P261" s="991"/>
      <c r="Q261" s="1107" t="s">
        <v>171</v>
      </c>
      <c r="R261" s="1108"/>
      <c r="S261" s="1109"/>
      <c r="T261" s="430"/>
      <c r="U261" s="994" t="s">
        <v>384</v>
      </c>
      <c r="V261" s="860"/>
      <c r="W261" s="860"/>
      <c r="X261" s="860"/>
      <c r="Y261" s="860" t="s">
        <v>172</v>
      </c>
      <c r="Z261" s="860"/>
      <c r="AA261" s="860"/>
      <c r="AB261" s="860"/>
      <c r="AC261" s="860"/>
      <c r="AD261" s="860"/>
      <c r="AE261" s="860"/>
      <c r="AF261" s="860" t="s">
        <v>173</v>
      </c>
      <c r="AG261" s="860"/>
      <c r="AH261" s="860"/>
      <c r="AI261" s="860"/>
      <c r="AJ261" s="1114" t="s">
        <v>174</v>
      </c>
      <c r="AK261" s="1114"/>
      <c r="AL261" s="1114"/>
      <c r="AM261" s="1115"/>
      <c r="AN261" s="1113" t="s">
        <v>175</v>
      </c>
      <c r="AO261" s="1114"/>
      <c r="AP261" s="1114"/>
      <c r="AQ261" s="1115"/>
      <c r="AR261" s="442"/>
      <c r="AS261" s="156"/>
      <c r="AU261" s="159"/>
      <c r="AW261" s="599" t="s">
        <v>646</v>
      </c>
    </row>
    <row r="262" spans="1:180" ht="24" customHeight="1" thickBot="1">
      <c r="A262" s="156"/>
      <c r="B262" s="175"/>
      <c r="C262" s="1099"/>
      <c r="D262" s="1100"/>
      <c r="E262" s="1100"/>
      <c r="F262" s="1100"/>
      <c r="G262" s="1100"/>
      <c r="H262" s="1100"/>
      <c r="I262" s="1100"/>
      <c r="J262" s="1100"/>
      <c r="K262" s="1101"/>
      <c r="L262" s="430"/>
      <c r="M262" s="1105"/>
      <c r="N262" s="1106"/>
      <c r="O262" s="992"/>
      <c r="P262" s="993"/>
      <c r="Q262" s="1110"/>
      <c r="R262" s="1111"/>
      <c r="S262" s="1112"/>
      <c r="T262" s="430"/>
      <c r="U262" s="1019" t="s">
        <v>176</v>
      </c>
      <c r="V262" s="861"/>
      <c r="W262" s="861"/>
      <c r="X262" s="443" t="s">
        <v>177</v>
      </c>
      <c r="Y262" s="861" t="s">
        <v>178</v>
      </c>
      <c r="Z262" s="861"/>
      <c r="AA262" s="861"/>
      <c r="AB262" s="861" t="s">
        <v>378</v>
      </c>
      <c r="AC262" s="861"/>
      <c r="AD262" s="861"/>
      <c r="AE262" s="443" t="s">
        <v>177</v>
      </c>
      <c r="AF262" s="861" t="s">
        <v>176</v>
      </c>
      <c r="AG262" s="861"/>
      <c r="AH262" s="861"/>
      <c r="AI262" s="443" t="s">
        <v>177</v>
      </c>
      <c r="AJ262" s="861" t="s">
        <v>176</v>
      </c>
      <c r="AK262" s="861"/>
      <c r="AL262" s="861"/>
      <c r="AM262" s="444" t="s">
        <v>177</v>
      </c>
      <c r="AN262" s="1019" t="s">
        <v>176</v>
      </c>
      <c r="AO262" s="861"/>
      <c r="AP262" s="861"/>
      <c r="AQ262" s="444" t="s">
        <v>177</v>
      </c>
      <c r="AR262" s="442"/>
      <c r="AS262" s="172"/>
      <c r="AU262" s="159"/>
      <c r="AW262" s="599" t="s">
        <v>647</v>
      </c>
    </row>
    <row r="263" spans="1:180" ht="12.75" customHeight="1">
      <c r="A263" s="156"/>
      <c r="B263" s="175"/>
      <c r="C263" s="445">
        <f>C183</f>
        <v>1</v>
      </c>
      <c r="D263" s="1327" t="str">
        <f>D183</f>
        <v xml:space="preserve"> </v>
      </c>
      <c r="E263" s="1327"/>
      <c r="F263" s="1327"/>
      <c r="G263" s="1327"/>
      <c r="H263" s="1327"/>
      <c r="I263" s="1327"/>
      <c r="J263" s="1327"/>
      <c r="K263" s="1328"/>
      <c r="L263" s="430"/>
      <c r="M263" s="961">
        <f>S183</f>
        <v>0</v>
      </c>
      <c r="N263" s="962"/>
      <c r="O263" s="862"/>
      <c r="P263" s="862"/>
      <c r="Q263" s="966">
        <f t="shared" ref="Q263:Q272" si="12">M263*O263</f>
        <v>0</v>
      </c>
      <c r="R263" s="967"/>
      <c r="S263" s="1020"/>
      <c r="T263" s="430"/>
      <c r="U263" s="868">
        <f>Q263*85%</f>
        <v>0</v>
      </c>
      <c r="V263" s="869"/>
      <c r="W263" s="870"/>
      <c r="X263" s="446">
        <f>IF(Q263&gt;0,U263/Q263,0)</f>
        <v>0</v>
      </c>
      <c r="Y263" s="868">
        <f>Q263*15%</f>
        <v>0</v>
      </c>
      <c r="Z263" s="869"/>
      <c r="AA263" s="870"/>
      <c r="AB263" s="1021"/>
      <c r="AC263" s="1022"/>
      <c r="AD263" s="1023"/>
      <c r="AE263" s="447">
        <f t="shared" ref="AE263:AE272" si="13">IF(Q263&gt;0,SUM(Y263:AD263)/AN263,0)</f>
        <v>0</v>
      </c>
      <c r="AF263" s="862"/>
      <c r="AG263" s="862"/>
      <c r="AH263" s="862"/>
      <c r="AI263" s="447">
        <f t="shared" ref="AI263:AI272" si="14">IF(Q263&gt;0,AF263/AN263,0)</f>
        <v>0</v>
      </c>
      <c r="AJ263" s="862"/>
      <c r="AK263" s="862"/>
      <c r="AL263" s="862"/>
      <c r="AM263" s="448">
        <f t="shared" ref="AM263:AM272" si="15">IF(Q263&gt;0,AJ263/AN263,0)</f>
        <v>0</v>
      </c>
      <c r="AN263" s="1004">
        <f t="shared" ref="AN263:AN273" si="16">U263+Y263+AB263+AF263+AJ263</f>
        <v>0</v>
      </c>
      <c r="AO263" s="1005"/>
      <c r="AP263" s="1006"/>
      <c r="AQ263" s="449" t="str">
        <f t="shared" ref="AQ263:AQ273" si="17">IF(Q263=0,"-",X263+AE263+AI263+AM263)</f>
        <v>-</v>
      </c>
      <c r="AR263" s="442"/>
      <c r="AS263" s="172"/>
      <c r="AU263" s="159"/>
      <c r="AW263" s="599" t="s">
        <v>648</v>
      </c>
    </row>
    <row r="264" spans="1:180" ht="12.75" customHeight="1">
      <c r="A264" s="156"/>
      <c r="B264" s="175"/>
      <c r="C264" s="450">
        <f>C190</f>
        <v>2</v>
      </c>
      <c r="D264" s="998" t="str">
        <f>D190</f>
        <v xml:space="preserve"> </v>
      </c>
      <c r="E264" s="998"/>
      <c r="F264" s="998"/>
      <c r="G264" s="998"/>
      <c r="H264" s="998"/>
      <c r="I264" s="998"/>
      <c r="J264" s="998"/>
      <c r="K264" s="999"/>
      <c r="L264" s="430"/>
      <c r="M264" s="866">
        <f>S190</f>
        <v>0</v>
      </c>
      <c r="N264" s="867"/>
      <c r="O264" s="862"/>
      <c r="P264" s="862"/>
      <c r="Q264" s="963">
        <f t="shared" si="12"/>
        <v>0</v>
      </c>
      <c r="R264" s="964"/>
      <c r="S264" s="965"/>
      <c r="T264" s="430"/>
      <c r="U264" s="868">
        <f t="shared" ref="U264:U272" si="18">Q264*85%</f>
        <v>0</v>
      </c>
      <c r="V264" s="869"/>
      <c r="W264" s="870"/>
      <c r="X264" s="446">
        <f t="shared" ref="X264:X272" si="19">IF(Q264&gt;0,U264/Q264,0)</f>
        <v>0</v>
      </c>
      <c r="Y264" s="868">
        <f t="shared" ref="Y264:Y272" si="20">Q264*15%</f>
        <v>0</v>
      </c>
      <c r="Z264" s="869"/>
      <c r="AA264" s="870"/>
      <c r="AB264" s="863"/>
      <c r="AC264" s="864"/>
      <c r="AD264" s="865"/>
      <c r="AE264" s="447">
        <f t="shared" si="13"/>
        <v>0</v>
      </c>
      <c r="AF264" s="960"/>
      <c r="AG264" s="960"/>
      <c r="AH264" s="960"/>
      <c r="AI264" s="447">
        <f t="shared" si="14"/>
        <v>0</v>
      </c>
      <c r="AJ264" s="862"/>
      <c r="AK264" s="862"/>
      <c r="AL264" s="862"/>
      <c r="AM264" s="448">
        <f t="shared" si="15"/>
        <v>0</v>
      </c>
      <c r="AN264" s="966">
        <f t="shared" si="16"/>
        <v>0</v>
      </c>
      <c r="AO264" s="967"/>
      <c r="AP264" s="968"/>
      <c r="AQ264" s="451" t="str">
        <f t="shared" si="17"/>
        <v>-</v>
      </c>
      <c r="AR264" s="442"/>
      <c r="AS264" s="172"/>
      <c r="AT264" s="159" t="s">
        <v>15</v>
      </c>
      <c r="AU264" s="159"/>
      <c r="AW264" s="599" t="s">
        <v>649</v>
      </c>
    </row>
    <row r="265" spans="1:180" ht="12.75" customHeight="1">
      <c r="A265" s="156"/>
      <c r="B265" s="175"/>
      <c r="C265" s="450">
        <f>C197</f>
        <v>3</v>
      </c>
      <c r="D265" s="998">
        <f>D197</f>
        <v>0</v>
      </c>
      <c r="E265" s="998"/>
      <c r="F265" s="998"/>
      <c r="G265" s="998"/>
      <c r="H265" s="998"/>
      <c r="I265" s="998"/>
      <c r="J265" s="998"/>
      <c r="K265" s="999"/>
      <c r="L265" s="430"/>
      <c r="M265" s="866">
        <f>S197</f>
        <v>0</v>
      </c>
      <c r="N265" s="867"/>
      <c r="O265" s="862"/>
      <c r="P265" s="862"/>
      <c r="Q265" s="963">
        <f t="shared" si="12"/>
        <v>0</v>
      </c>
      <c r="R265" s="964"/>
      <c r="S265" s="965"/>
      <c r="T265" s="430"/>
      <c r="U265" s="868">
        <f t="shared" si="18"/>
        <v>0</v>
      </c>
      <c r="V265" s="869"/>
      <c r="W265" s="870"/>
      <c r="X265" s="446">
        <f t="shared" si="19"/>
        <v>0</v>
      </c>
      <c r="Y265" s="868">
        <f t="shared" si="20"/>
        <v>0</v>
      </c>
      <c r="Z265" s="869"/>
      <c r="AA265" s="870"/>
      <c r="AB265" s="863"/>
      <c r="AC265" s="864"/>
      <c r="AD265" s="865"/>
      <c r="AE265" s="447">
        <f t="shared" si="13"/>
        <v>0</v>
      </c>
      <c r="AF265" s="960"/>
      <c r="AG265" s="960"/>
      <c r="AH265" s="960"/>
      <c r="AI265" s="447">
        <f t="shared" si="14"/>
        <v>0</v>
      </c>
      <c r="AJ265" s="862"/>
      <c r="AK265" s="862"/>
      <c r="AL265" s="862"/>
      <c r="AM265" s="448">
        <f t="shared" si="15"/>
        <v>0</v>
      </c>
      <c r="AN265" s="966">
        <f t="shared" si="16"/>
        <v>0</v>
      </c>
      <c r="AO265" s="967"/>
      <c r="AP265" s="968"/>
      <c r="AQ265" s="451" t="str">
        <f t="shared" si="17"/>
        <v>-</v>
      </c>
      <c r="AR265" s="442"/>
      <c r="AS265" s="172"/>
      <c r="AU265" s="159"/>
      <c r="AW265" s="599" t="s">
        <v>650</v>
      </c>
    </row>
    <row r="266" spans="1:180" ht="12.75" customHeight="1">
      <c r="A266" s="156"/>
      <c r="B266" s="175"/>
      <c r="C266" s="450">
        <f>C204</f>
        <v>4</v>
      </c>
      <c r="D266" s="998">
        <f>D204</f>
        <v>0</v>
      </c>
      <c r="E266" s="998"/>
      <c r="F266" s="998"/>
      <c r="G266" s="998"/>
      <c r="H266" s="998"/>
      <c r="I266" s="998"/>
      <c r="J266" s="998"/>
      <c r="K266" s="999"/>
      <c r="L266" s="430"/>
      <c r="M266" s="866">
        <f>S204</f>
        <v>0</v>
      </c>
      <c r="N266" s="867"/>
      <c r="O266" s="862"/>
      <c r="P266" s="862"/>
      <c r="Q266" s="963">
        <f t="shared" si="12"/>
        <v>0</v>
      </c>
      <c r="R266" s="964"/>
      <c r="S266" s="965"/>
      <c r="T266" s="430"/>
      <c r="U266" s="868">
        <f t="shared" si="18"/>
        <v>0</v>
      </c>
      <c r="V266" s="869"/>
      <c r="W266" s="870"/>
      <c r="X266" s="446">
        <f t="shared" si="19"/>
        <v>0</v>
      </c>
      <c r="Y266" s="868">
        <f t="shared" si="20"/>
        <v>0</v>
      </c>
      <c r="Z266" s="869"/>
      <c r="AA266" s="870"/>
      <c r="AB266" s="863"/>
      <c r="AC266" s="864"/>
      <c r="AD266" s="865"/>
      <c r="AE266" s="447">
        <f t="shared" si="13"/>
        <v>0</v>
      </c>
      <c r="AF266" s="960"/>
      <c r="AG266" s="960"/>
      <c r="AH266" s="960"/>
      <c r="AI266" s="447">
        <f t="shared" si="14"/>
        <v>0</v>
      </c>
      <c r="AJ266" s="862"/>
      <c r="AK266" s="862"/>
      <c r="AL266" s="862"/>
      <c r="AM266" s="448">
        <f t="shared" si="15"/>
        <v>0</v>
      </c>
      <c r="AN266" s="966">
        <f t="shared" si="16"/>
        <v>0</v>
      </c>
      <c r="AO266" s="967"/>
      <c r="AP266" s="968"/>
      <c r="AQ266" s="451" t="str">
        <f t="shared" si="17"/>
        <v>-</v>
      </c>
      <c r="AR266" s="442"/>
      <c r="AS266" s="172"/>
      <c r="AU266" s="159"/>
      <c r="AW266" s="599" t="s">
        <v>651</v>
      </c>
    </row>
    <row r="267" spans="1:180" ht="12.75" customHeight="1">
      <c r="A267" s="156"/>
      <c r="B267" s="175"/>
      <c r="C267" s="450">
        <f>C211</f>
        <v>5</v>
      </c>
      <c r="D267" s="998">
        <f>D211</f>
        <v>0</v>
      </c>
      <c r="E267" s="998"/>
      <c r="F267" s="998"/>
      <c r="G267" s="998"/>
      <c r="H267" s="998"/>
      <c r="I267" s="998"/>
      <c r="J267" s="998"/>
      <c r="K267" s="999"/>
      <c r="L267" s="430"/>
      <c r="M267" s="866">
        <f>S211</f>
        <v>0</v>
      </c>
      <c r="N267" s="867"/>
      <c r="O267" s="862"/>
      <c r="P267" s="862"/>
      <c r="Q267" s="963">
        <f t="shared" si="12"/>
        <v>0</v>
      </c>
      <c r="R267" s="964"/>
      <c r="S267" s="965"/>
      <c r="T267" s="430"/>
      <c r="U267" s="868">
        <f t="shared" si="18"/>
        <v>0</v>
      </c>
      <c r="V267" s="869"/>
      <c r="W267" s="870"/>
      <c r="X267" s="446">
        <f t="shared" si="19"/>
        <v>0</v>
      </c>
      <c r="Y267" s="868">
        <f t="shared" si="20"/>
        <v>0</v>
      </c>
      <c r="Z267" s="869"/>
      <c r="AA267" s="870"/>
      <c r="AB267" s="863"/>
      <c r="AC267" s="864"/>
      <c r="AD267" s="865"/>
      <c r="AE267" s="447">
        <f t="shared" si="13"/>
        <v>0</v>
      </c>
      <c r="AF267" s="960"/>
      <c r="AG267" s="960"/>
      <c r="AH267" s="960"/>
      <c r="AI267" s="447">
        <f t="shared" si="14"/>
        <v>0</v>
      </c>
      <c r="AJ267" s="862"/>
      <c r="AK267" s="862"/>
      <c r="AL267" s="862"/>
      <c r="AM267" s="448">
        <f t="shared" si="15"/>
        <v>0</v>
      </c>
      <c r="AN267" s="966">
        <f t="shared" si="16"/>
        <v>0</v>
      </c>
      <c r="AO267" s="967"/>
      <c r="AP267" s="968"/>
      <c r="AQ267" s="451" t="str">
        <f t="shared" si="17"/>
        <v>-</v>
      </c>
      <c r="AR267" s="442"/>
      <c r="AS267" s="172"/>
      <c r="AU267" s="159"/>
      <c r="AW267" s="599" t="s">
        <v>652</v>
      </c>
    </row>
    <row r="268" spans="1:180" ht="12.75" customHeight="1">
      <c r="A268" s="156"/>
      <c r="B268" s="175"/>
      <c r="C268" s="450">
        <f>C218</f>
        <v>6</v>
      </c>
      <c r="D268" s="1230">
        <f>D218</f>
        <v>0</v>
      </c>
      <c r="E268" s="1230"/>
      <c r="F268" s="1230"/>
      <c r="G268" s="1230"/>
      <c r="H268" s="1230"/>
      <c r="I268" s="1230"/>
      <c r="J268" s="1230"/>
      <c r="K268" s="1231"/>
      <c r="L268" s="430"/>
      <c r="M268" s="866">
        <f>S218</f>
        <v>0</v>
      </c>
      <c r="N268" s="867"/>
      <c r="O268" s="862"/>
      <c r="P268" s="862"/>
      <c r="Q268" s="963">
        <f t="shared" si="12"/>
        <v>0</v>
      </c>
      <c r="R268" s="964"/>
      <c r="S268" s="965"/>
      <c r="T268" s="430"/>
      <c r="U268" s="868">
        <f t="shared" si="18"/>
        <v>0</v>
      </c>
      <c r="V268" s="869"/>
      <c r="W268" s="870"/>
      <c r="X268" s="446">
        <f t="shared" si="19"/>
        <v>0</v>
      </c>
      <c r="Y268" s="868">
        <f t="shared" si="20"/>
        <v>0</v>
      </c>
      <c r="Z268" s="869"/>
      <c r="AA268" s="870"/>
      <c r="AB268" s="863"/>
      <c r="AC268" s="864"/>
      <c r="AD268" s="865"/>
      <c r="AE268" s="447">
        <f t="shared" si="13"/>
        <v>0</v>
      </c>
      <c r="AF268" s="960"/>
      <c r="AG268" s="960"/>
      <c r="AH268" s="960"/>
      <c r="AI268" s="447">
        <f t="shared" si="14"/>
        <v>0</v>
      </c>
      <c r="AJ268" s="862"/>
      <c r="AK268" s="862"/>
      <c r="AL268" s="862"/>
      <c r="AM268" s="448">
        <f t="shared" si="15"/>
        <v>0</v>
      </c>
      <c r="AN268" s="966">
        <f t="shared" si="16"/>
        <v>0</v>
      </c>
      <c r="AO268" s="967"/>
      <c r="AP268" s="968"/>
      <c r="AQ268" s="451" t="str">
        <f t="shared" si="17"/>
        <v>-</v>
      </c>
      <c r="AR268" s="442"/>
      <c r="AS268" s="172"/>
      <c r="AU268" s="159"/>
      <c r="AW268" s="599" t="s">
        <v>653</v>
      </c>
    </row>
    <row r="269" spans="1:180" ht="12.75" customHeight="1">
      <c r="A269" s="156"/>
      <c r="B269" s="175"/>
      <c r="C269" s="450">
        <f>C225</f>
        <v>7</v>
      </c>
      <c r="D269" s="1230">
        <f>D225</f>
        <v>0</v>
      </c>
      <c r="E269" s="1230"/>
      <c r="F269" s="1230"/>
      <c r="G269" s="1230"/>
      <c r="H269" s="1230"/>
      <c r="I269" s="1230"/>
      <c r="J269" s="1230"/>
      <c r="K269" s="1231"/>
      <c r="L269" s="430"/>
      <c r="M269" s="866">
        <f>S225</f>
        <v>0</v>
      </c>
      <c r="N269" s="867"/>
      <c r="O269" s="862"/>
      <c r="P269" s="862"/>
      <c r="Q269" s="963">
        <f t="shared" si="12"/>
        <v>0</v>
      </c>
      <c r="R269" s="964"/>
      <c r="S269" s="965"/>
      <c r="T269" s="430"/>
      <c r="U269" s="868">
        <f t="shared" si="18"/>
        <v>0</v>
      </c>
      <c r="V269" s="869"/>
      <c r="W269" s="870"/>
      <c r="X269" s="446">
        <f t="shared" si="19"/>
        <v>0</v>
      </c>
      <c r="Y269" s="868">
        <f t="shared" si="20"/>
        <v>0</v>
      </c>
      <c r="Z269" s="869"/>
      <c r="AA269" s="870"/>
      <c r="AB269" s="863"/>
      <c r="AC269" s="864"/>
      <c r="AD269" s="865"/>
      <c r="AE269" s="447">
        <f t="shared" si="13"/>
        <v>0</v>
      </c>
      <c r="AF269" s="960"/>
      <c r="AG269" s="960"/>
      <c r="AH269" s="960"/>
      <c r="AI269" s="447">
        <f t="shared" si="14"/>
        <v>0</v>
      </c>
      <c r="AJ269" s="960"/>
      <c r="AK269" s="960"/>
      <c r="AL269" s="960"/>
      <c r="AM269" s="448">
        <f t="shared" si="15"/>
        <v>0</v>
      </c>
      <c r="AN269" s="966">
        <f t="shared" si="16"/>
        <v>0</v>
      </c>
      <c r="AO269" s="967"/>
      <c r="AP269" s="968"/>
      <c r="AQ269" s="451" t="str">
        <f t="shared" si="17"/>
        <v>-</v>
      </c>
      <c r="AR269" s="442"/>
      <c r="AS269" s="172"/>
      <c r="AU269" s="159"/>
      <c r="AW269" s="599" t="s">
        <v>654</v>
      </c>
    </row>
    <row r="270" spans="1:180" ht="12.75" customHeight="1">
      <c r="A270" s="156"/>
      <c r="B270" s="175"/>
      <c r="C270" s="450">
        <f>C232</f>
        <v>8</v>
      </c>
      <c r="D270" s="1230">
        <f>D232</f>
        <v>0</v>
      </c>
      <c r="E270" s="1230"/>
      <c r="F270" s="1230"/>
      <c r="G270" s="1230"/>
      <c r="H270" s="1230"/>
      <c r="I270" s="1230"/>
      <c r="J270" s="1230"/>
      <c r="K270" s="1231"/>
      <c r="L270" s="430"/>
      <c r="M270" s="866">
        <f>S232</f>
        <v>0</v>
      </c>
      <c r="N270" s="867"/>
      <c r="O270" s="862"/>
      <c r="P270" s="862"/>
      <c r="Q270" s="963">
        <f t="shared" si="12"/>
        <v>0</v>
      </c>
      <c r="R270" s="964"/>
      <c r="S270" s="965"/>
      <c r="T270" s="430"/>
      <c r="U270" s="868">
        <f t="shared" si="18"/>
        <v>0</v>
      </c>
      <c r="V270" s="869"/>
      <c r="W270" s="870"/>
      <c r="X270" s="446">
        <f t="shared" si="19"/>
        <v>0</v>
      </c>
      <c r="Y270" s="868">
        <f t="shared" si="20"/>
        <v>0</v>
      </c>
      <c r="Z270" s="869"/>
      <c r="AA270" s="870"/>
      <c r="AB270" s="863"/>
      <c r="AC270" s="864"/>
      <c r="AD270" s="865"/>
      <c r="AE270" s="447">
        <f t="shared" si="13"/>
        <v>0</v>
      </c>
      <c r="AF270" s="960"/>
      <c r="AG270" s="960"/>
      <c r="AH270" s="960"/>
      <c r="AI270" s="447">
        <f t="shared" si="14"/>
        <v>0</v>
      </c>
      <c r="AJ270" s="960"/>
      <c r="AK270" s="960"/>
      <c r="AL270" s="960"/>
      <c r="AM270" s="448">
        <f t="shared" si="15"/>
        <v>0</v>
      </c>
      <c r="AN270" s="966">
        <f t="shared" si="16"/>
        <v>0</v>
      </c>
      <c r="AO270" s="967"/>
      <c r="AP270" s="968"/>
      <c r="AQ270" s="451" t="str">
        <f t="shared" si="17"/>
        <v>-</v>
      </c>
      <c r="AR270" s="442"/>
      <c r="AS270" s="172"/>
      <c r="AU270" s="159"/>
      <c r="AW270" s="599" t="s">
        <v>655</v>
      </c>
    </row>
    <row r="271" spans="1:180" ht="12.75" customHeight="1">
      <c r="A271" s="156"/>
      <c r="B271" s="175"/>
      <c r="C271" s="450">
        <f>C239</f>
        <v>9</v>
      </c>
      <c r="D271" s="1230">
        <f>D239</f>
        <v>0</v>
      </c>
      <c r="E271" s="1230"/>
      <c r="F271" s="1230"/>
      <c r="G271" s="1230"/>
      <c r="H271" s="1230"/>
      <c r="I271" s="1230"/>
      <c r="J271" s="1230"/>
      <c r="K271" s="1231"/>
      <c r="L271" s="430"/>
      <c r="M271" s="866">
        <f>S239</f>
        <v>0</v>
      </c>
      <c r="N271" s="867"/>
      <c r="O271" s="862"/>
      <c r="P271" s="862"/>
      <c r="Q271" s="963">
        <f t="shared" si="12"/>
        <v>0</v>
      </c>
      <c r="R271" s="964"/>
      <c r="S271" s="965"/>
      <c r="T271" s="430"/>
      <c r="U271" s="868">
        <f t="shared" si="18"/>
        <v>0</v>
      </c>
      <c r="V271" s="869"/>
      <c r="W271" s="870"/>
      <c r="X271" s="446">
        <f t="shared" si="19"/>
        <v>0</v>
      </c>
      <c r="Y271" s="868">
        <f t="shared" si="20"/>
        <v>0</v>
      </c>
      <c r="Z271" s="869"/>
      <c r="AA271" s="870"/>
      <c r="AB271" s="863"/>
      <c r="AC271" s="864"/>
      <c r="AD271" s="865"/>
      <c r="AE271" s="447">
        <f t="shared" si="13"/>
        <v>0</v>
      </c>
      <c r="AF271" s="960"/>
      <c r="AG271" s="960"/>
      <c r="AH271" s="960"/>
      <c r="AI271" s="447">
        <f t="shared" si="14"/>
        <v>0</v>
      </c>
      <c r="AJ271" s="960"/>
      <c r="AK271" s="960"/>
      <c r="AL271" s="960"/>
      <c r="AM271" s="448">
        <f t="shared" si="15"/>
        <v>0</v>
      </c>
      <c r="AN271" s="966">
        <f t="shared" si="16"/>
        <v>0</v>
      </c>
      <c r="AO271" s="967"/>
      <c r="AP271" s="968"/>
      <c r="AQ271" s="451" t="str">
        <f t="shared" si="17"/>
        <v>-</v>
      </c>
      <c r="AR271" s="442"/>
      <c r="AS271" s="172"/>
      <c r="AU271" s="159"/>
      <c r="AW271" s="599" t="s">
        <v>656</v>
      </c>
    </row>
    <row r="272" spans="1:180" ht="12.75" customHeight="1" thickBot="1">
      <c r="A272" s="156"/>
      <c r="B272" s="175"/>
      <c r="C272" s="452">
        <f>C246</f>
        <v>10</v>
      </c>
      <c r="D272" s="1237">
        <f>D246</f>
        <v>0</v>
      </c>
      <c r="E272" s="1237"/>
      <c r="F272" s="1237"/>
      <c r="G272" s="1237"/>
      <c r="H272" s="1237"/>
      <c r="I272" s="1237"/>
      <c r="J272" s="1237"/>
      <c r="K272" s="1238"/>
      <c r="L272" s="430"/>
      <c r="M272" s="866">
        <f>S246</f>
        <v>0</v>
      </c>
      <c r="N272" s="867"/>
      <c r="O272" s="862"/>
      <c r="P272" s="862"/>
      <c r="Q272" s="963">
        <f t="shared" si="12"/>
        <v>0</v>
      </c>
      <c r="R272" s="964"/>
      <c r="S272" s="965"/>
      <c r="T272" s="430"/>
      <c r="U272" s="868">
        <f t="shared" si="18"/>
        <v>0</v>
      </c>
      <c r="V272" s="869"/>
      <c r="W272" s="870"/>
      <c r="X272" s="446">
        <f t="shared" si="19"/>
        <v>0</v>
      </c>
      <c r="Y272" s="868">
        <f t="shared" si="20"/>
        <v>0</v>
      </c>
      <c r="Z272" s="869"/>
      <c r="AA272" s="870"/>
      <c r="AB272" s="863"/>
      <c r="AC272" s="864"/>
      <c r="AD272" s="865"/>
      <c r="AE272" s="447">
        <f t="shared" si="13"/>
        <v>0</v>
      </c>
      <c r="AF272" s="960"/>
      <c r="AG272" s="960"/>
      <c r="AH272" s="960"/>
      <c r="AI272" s="447">
        <f t="shared" si="14"/>
        <v>0</v>
      </c>
      <c r="AJ272" s="960"/>
      <c r="AK272" s="960"/>
      <c r="AL272" s="960"/>
      <c r="AM272" s="448">
        <f t="shared" si="15"/>
        <v>0</v>
      </c>
      <c r="AN272" s="966">
        <f t="shared" si="16"/>
        <v>0</v>
      </c>
      <c r="AO272" s="967"/>
      <c r="AP272" s="968"/>
      <c r="AQ272" s="451" t="str">
        <f t="shared" si="17"/>
        <v>-</v>
      </c>
      <c r="AR272" s="442"/>
      <c r="AS272" s="172"/>
      <c r="AU272" s="159"/>
      <c r="AW272" s="599" t="s">
        <v>657</v>
      </c>
    </row>
    <row r="273" spans="1:49" ht="12.75" customHeight="1" thickBot="1">
      <c r="A273" s="156"/>
      <c r="B273" s="175"/>
      <c r="C273" s="1234" t="s">
        <v>179</v>
      </c>
      <c r="D273" s="1235"/>
      <c r="E273" s="1235"/>
      <c r="F273" s="1235"/>
      <c r="G273" s="1235"/>
      <c r="H273" s="1235"/>
      <c r="I273" s="1235"/>
      <c r="J273" s="1235"/>
      <c r="K273" s="1236"/>
      <c r="L273" s="430"/>
      <c r="M273" s="1232">
        <f>SUM(M263:N272)</f>
        <v>0</v>
      </c>
      <c r="N273" s="1233"/>
      <c r="O273" s="1017"/>
      <c r="P273" s="1017"/>
      <c r="Q273" s="1169">
        <f>SUM(Q263:S272)</f>
        <v>0</v>
      </c>
      <c r="R273" s="1170"/>
      <c r="S273" s="1171"/>
      <c r="T273" s="430"/>
      <c r="U273" s="1165">
        <f>SUM(U263:U272)</f>
        <v>0</v>
      </c>
      <c r="V273" s="969"/>
      <c r="W273" s="969"/>
      <c r="X273" s="453" t="str">
        <f>IF(Q273&gt;0,U273/Q273,"-")</f>
        <v>-</v>
      </c>
      <c r="Y273" s="1166">
        <f>SUM(Y263:Y272)</f>
        <v>0</v>
      </c>
      <c r="Z273" s="1167"/>
      <c r="AA273" s="1168"/>
      <c r="AB273" s="1166">
        <f>SUM(AB263:AB272)</f>
        <v>0</v>
      </c>
      <c r="AC273" s="1167"/>
      <c r="AD273" s="1168"/>
      <c r="AE273" s="454" t="str">
        <f>IF(Q273&gt;0,Y273/Q273,"-")</f>
        <v>-</v>
      </c>
      <c r="AF273" s="969">
        <f>SUM(AF263:AF272)</f>
        <v>0</v>
      </c>
      <c r="AG273" s="969"/>
      <c r="AH273" s="969"/>
      <c r="AI273" s="455" t="str">
        <f>IF(Q273&gt;0,AF273/AN273,"-")</f>
        <v>-</v>
      </c>
      <c r="AJ273" s="969">
        <f>SUM(AJ263:AJ272)</f>
        <v>0</v>
      </c>
      <c r="AK273" s="969"/>
      <c r="AL273" s="969"/>
      <c r="AM273" s="456" t="str">
        <f>IF(Q273&gt;0,AJ273/AN273,"-")</f>
        <v>-</v>
      </c>
      <c r="AN273" s="957">
        <f t="shared" si="16"/>
        <v>0</v>
      </c>
      <c r="AO273" s="958"/>
      <c r="AP273" s="959"/>
      <c r="AQ273" s="457" t="str">
        <f t="shared" si="17"/>
        <v>-</v>
      </c>
      <c r="AR273" s="442"/>
      <c r="AS273" s="172"/>
      <c r="AU273" s="159"/>
      <c r="AW273" s="599" t="s">
        <v>658</v>
      </c>
    </row>
    <row r="274" spans="1:49" ht="12.75" customHeight="1">
      <c r="A274" s="156"/>
      <c r="B274" s="175"/>
      <c r="C274" s="430"/>
      <c r="D274" s="430"/>
      <c r="E274" s="430"/>
      <c r="F274" s="430"/>
      <c r="G274" s="430"/>
      <c r="H274" s="430"/>
      <c r="I274" s="430"/>
      <c r="J274" s="430"/>
      <c r="K274" s="430"/>
      <c r="L274" s="430"/>
      <c r="M274" s="430"/>
      <c r="N274" s="430"/>
      <c r="O274" s="430"/>
      <c r="P274" s="430"/>
      <c r="Q274" s="431"/>
      <c r="R274" s="431"/>
      <c r="S274" s="431"/>
      <c r="T274" s="430"/>
      <c r="U274" s="430"/>
      <c r="V274" s="430"/>
      <c r="W274" s="430"/>
      <c r="X274" s="430"/>
      <c r="Y274" s="430"/>
      <c r="Z274" s="430"/>
      <c r="AA274" s="430"/>
      <c r="AB274" s="430"/>
      <c r="AC274" s="430"/>
      <c r="AD274" s="430"/>
      <c r="AE274" s="430"/>
      <c r="AF274" s="430"/>
      <c r="AG274" s="430"/>
      <c r="AH274" s="430"/>
      <c r="AI274" s="430"/>
      <c r="AJ274" s="430"/>
      <c r="AK274" s="430"/>
      <c r="AL274" s="430"/>
      <c r="AM274" s="430"/>
      <c r="AN274" s="430"/>
      <c r="AO274" s="430"/>
      <c r="AP274" s="430"/>
      <c r="AQ274" s="430"/>
      <c r="AR274" s="442"/>
      <c r="AS274" s="172"/>
      <c r="AU274" s="159"/>
      <c r="AW274" s="600" t="s">
        <v>659</v>
      </c>
    </row>
    <row r="275" spans="1:49" ht="12.75" customHeight="1" thickBot="1">
      <c r="A275" s="156"/>
      <c r="B275" s="175"/>
      <c r="C275" s="430"/>
      <c r="D275" s="430"/>
      <c r="E275" s="430"/>
      <c r="F275" s="430"/>
      <c r="G275" s="430"/>
      <c r="H275" s="430"/>
      <c r="I275" s="430"/>
      <c r="J275" s="430"/>
      <c r="K275" s="430"/>
      <c r="L275" s="430"/>
      <c r="M275" s="430"/>
      <c r="N275" s="430"/>
      <c r="O275" s="430"/>
      <c r="P275" s="430"/>
      <c r="Q275" s="431"/>
      <c r="R275" s="431"/>
      <c r="S275" s="431"/>
      <c r="T275" s="430"/>
      <c r="U275" s="430"/>
      <c r="V275" s="430"/>
      <c r="W275" s="430"/>
      <c r="X275" s="430"/>
      <c r="Y275" s="430"/>
      <c r="Z275" s="430"/>
      <c r="AA275" s="430"/>
      <c r="AB275" s="430"/>
      <c r="AC275" s="430"/>
      <c r="AD275" s="430"/>
      <c r="AE275" s="430"/>
      <c r="AF275" s="430"/>
      <c r="AG275" s="430"/>
      <c r="AH275" s="430"/>
      <c r="AI275" s="430"/>
      <c r="AJ275" s="430"/>
      <c r="AK275" s="430"/>
      <c r="AL275" s="430"/>
      <c r="AM275" s="430"/>
      <c r="AN275" s="430"/>
      <c r="AO275" s="430"/>
      <c r="AP275" s="430"/>
      <c r="AQ275" s="430"/>
      <c r="AR275" s="442"/>
      <c r="AS275" s="172"/>
      <c r="AU275" s="159"/>
      <c r="AW275" s="599" t="s">
        <v>660</v>
      </c>
    </row>
    <row r="276" spans="1:49" ht="12.75" customHeight="1" thickBot="1">
      <c r="A276" s="156"/>
      <c r="B276" s="175"/>
      <c r="C276" s="1160" t="s">
        <v>77</v>
      </c>
      <c r="D276" s="1161"/>
      <c r="E276" s="1161"/>
      <c r="F276" s="1161"/>
      <c r="G276" s="1161"/>
      <c r="H276" s="1161"/>
      <c r="I276" s="1161"/>
      <c r="J276" s="1161"/>
      <c r="K276" s="1162"/>
      <c r="L276" s="430"/>
      <c r="M276" s="1186"/>
      <c r="N276" s="1187"/>
      <c r="O276" s="1017"/>
      <c r="P276" s="1017"/>
      <c r="Q276" s="1169">
        <f>SUM(Q273)</f>
        <v>0</v>
      </c>
      <c r="R276" s="1170"/>
      <c r="S276" s="1171"/>
      <c r="T276" s="430"/>
      <c r="U276" s="1014">
        <f>SUM(U273)</f>
        <v>0</v>
      </c>
      <c r="V276" s="1015"/>
      <c r="W276" s="1015"/>
      <c r="X276" s="458" t="str">
        <f>IF(Q276&gt;0,U276/Q276,"-")</f>
        <v>-</v>
      </c>
      <c r="Y276" s="1017">
        <f>SUM(Y273)</f>
        <v>0</v>
      </c>
      <c r="Z276" s="1017"/>
      <c r="AA276" s="1017"/>
      <c r="AB276" s="1017">
        <f>SUM(AB273)</f>
        <v>0</v>
      </c>
      <c r="AC276" s="1017"/>
      <c r="AD276" s="1017"/>
      <c r="AE276" s="459" t="str">
        <f>IF(Q276&gt;0,SUM(Y276:AD276)/AN276,"-")</f>
        <v>-</v>
      </c>
      <c r="AF276" s="1015">
        <f>SUM(AF273)</f>
        <v>0</v>
      </c>
      <c r="AG276" s="1015"/>
      <c r="AH276" s="1015"/>
      <c r="AI276" s="459" t="str">
        <f>IF(Q276&gt;0,AF276/AN276,"-")</f>
        <v>-</v>
      </c>
      <c r="AJ276" s="1015">
        <f>SUM(AJ273)</f>
        <v>0</v>
      </c>
      <c r="AK276" s="1015"/>
      <c r="AL276" s="1015"/>
      <c r="AM276" s="460" t="str">
        <f>IF(Q276&gt;0,AJ276/AN276,"-")</f>
        <v>-</v>
      </c>
      <c r="AN276" s="1014">
        <f>U276+Y276+AB276+AF276+AJ276</f>
        <v>0</v>
      </c>
      <c r="AO276" s="1015"/>
      <c r="AP276" s="1016"/>
      <c r="AQ276" s="461" t="str">
        <f>IF(Q276=0,"-",X276+AE276+AI276+AM276)</f>
        <v>-</v>
      </c>
      <c r="AR276" s="442"/>
      <c r="AS276" s="172"/>
      <c r="AU276" s="159"/>
      <c r="AW276" s="599" t="s">
        <v>661</v>
      </c>
    </row>
    <row r="277" spans="1:49" ht="16.5" customHeight="1">
      <c r="A277" s="156"/>
      <c r="B277" s="175"/>
      <c r="C277" s="430"/>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c r="Z277" s="430"/>
      <c r="AA277" s="430"/>
      <c r="AB277" s="430"/>
      <c r="AC277" s="430"/>
      <c r="AD277" s="430"/>
      <c r="AE277" s="430"/>
      <c r="AF277" s="430"/>
      <c r="AG277" s="430"/>
      <c r="AH277" s="430"/>
      <c r="AI277" s="430"/>
      <c r="AJ277" s="430"/>
      <c r="AK277" s="430"/>
      <c r="AL277" s="430"/>
      <c r="AM277" s="430"/>
      <c r="AN277" s="430"/>
      <c r="AO277" s="430"/>
      <c r="AP277" s="430"/>
      <c r="AQ277" s="430"/>
      <c r="AR277" s="442"/>
      <c r="AS277" s="156"/>
      <c r="AU277" s="159"/>
      <c r="AW277" s="600" t="s">
        <v>662</v>
      </c>
    </row>
    <row r="278" spans="1:49" ht="2.25" customHeight="1">
      <c r="A278" s="156"/>
      <c r="B278" s="671"/>
      <c r="C278" s="672"/>
      <c r="D278" s="672"/>
      <c r="E278" s="672"/>
      <c r="F278" s="672"/>
      <c r="G278" s="258"/>
      <c r="H278" s="258"/>
      <c r="I278" s="258"/>
      <c r="J278" s="672"/>
      <c r="K278" s="672"/>
      <c r="L278" s="672"/>
      <c r="M278" s="672"/>
      <c r="N278" s="258"/>
      <c r="O278" s="258"/>
      <c r="P278" s="258"/>
      <c r="Q278" s="672"/>
      <c r="R278" s="672"/>
      <c r="S278" s="672"/>
      <c r="T278" s="672"/>
      <c r="U278" s="258"/>
      <c r="V278" s="258"/>
      <c r="W278" s="258"/>
      <c r="X278" s="672"/>
      <c r="Y278" s="672"/>
      <c r="Z278" s="672"/>
      <c r="AA278" s="672"/>
      <c r="AB278" s="258"/>
      <c r="AC278" s="258"/>
      <c r="AD278" s="258"/>
      <c r="AE278" s="258"/>
      <c r="AF278" s="258"/>
      <c r="AG278" s="258"/>
      <c r="AH278" s="258"/>
      <c r="AI278" s="258"/>
      <c r="AJ278" s="439"/>
      <c r="AK278" s="440"/>
      <c r="AL278" s="440"/>
      <c r="AM278" s="440"/>
      <c r="AN278" s="440"/>
      <c r="AO278" s="440"/>
      <c r="AP278" s="440"/>
      <c r="AQ278" s="440"/>
      <c r="AR278" s="441"/>
      <c r="AS278" s="156"/>
      <c r="AU278" s="159"/>
      <c r="AW278" s="599" t="s">
        <v>663</v>
      </c>
    </row>
    <row r="279" spans="1:49" s="463" customFormat="1" ht="18" customHeight="1">
      <c r="A279" s="462"/>
      <c r="B279" s="1208" t="s">
        <v>180</v>
      </c>
      <c r="C279" s="1209"/>
      <c r="D279" s="1209"/>
      <c r="E279" s="1209"/>
      <c r="F279" s="1209"/>
      <c r="G279" s="1209"/>
      <c r="H279" s="1209"/>
      <c r="I279" s="1209"/>
      <c r="J279" s="1209"/>
      <c r="K279" s="1209"/>
      <c r="L279" s="1209"/>
      <c r="M279" s="1209"/>
      <c r="N279" s="1209"/>
      <c r="O279" s="1209"/>
      <c r="P279" s="1209"/>
      <c r="Q279" s="1209"/>
      <c r="R279" s="1209"/>
      <c r="S279" s="1209"/>
      <c r="T279" s="1209"/>
      <c r="U279" s="1209"/>
      <c r="V279" s="1209"/>
      <c r="W279" s="1209"/>
      <c r="X279" s="1209"/>
      <c r="Y279" s="1209"/>
      <c r="Z279" s="1209"/>
      <c r="AA279" s="1209"/>
      <c r="AB279" s="1209"/>
      <c r="AC279" s="1209"/>
      <c r="AD279" s="1209"/>
      <c r="AE279" s="1209"/>
      <c r="AF279" s="1209"/>
      <c r="AG279" s="1209"/>
      <c r="AH279" s="1209"/>
      <c r="AI279" s="1209"/>
      <c r="AJ279" s="1209"/>
      <c r="AK279" s="1209"/>
      <c r="AL279" s="1209"/>
      <c r="AM279" s="1209"/>
      <c r="AN279" s="1209"/>
      <c r="AO279" s="1209"/>
      <c r="AP279" s="1209"/>
      <c r="AQ279" s="1209"/>
      <c r="AR279" s="1210"/>
      <c r="AS279" s="462"/>
      <c r="AW279" s="599" t="s">
        <v>664</v>
      </c>
    </row>
    <row r="280" spans="1:49" s="463" customFormat="1" ht="22.5" customHeight="1">
      <c r="A280" s="462"/>
      <c r="B280" s="464"/>
      <c r="C280" s="1012" t="s">
        <v>181</v>
      </c>
      <c r="D280" s="1013"/>
      <c r="E280" s="1013"/>
      <c r="F280" s="1013"/>
      <c r="G280" s="1013"/>
      <c r="H280" s="1013"/>
      <c r="I280" s="1013"/>
      <c r="J280" s="1013"/>
      <c r="K280" s="1013"/>
      <c r="L280" s="1013"/>
      <c r="M280" s="1013"/>
      <c r="N280" s="1013"/>
      <c r="O280" s="1013"/>
      <c r="P280" s="1013"/>
      <c r="Q280" s="1013"/>
      <c r="R280" s="1013"/>
      <c r="S280" s="1013"/>
      <c r="T280" s="1013"/>
      <c r="U280" s="1013"/>
      <c r="V280" s="1013"/>
      <c r="W280" s="1013"/>
      <c r="X280" s="1013"/>
      <c r="Y280" s="1013"/>
      <c r="Z280" s="1013"/>
      <c r="AA280" s="1013"/>
      <c r="AB280" s="1013"/>
      <c r="AC280" s="1013"/>
      <c r="AD280" s="1013"/>
      <c r="AE280" s="1013"/>
      <c r="AF280" s="1013"/>
      <c r="AG280" s="1013"/>
      <c r="AH280" s="1013"/>
      <c r="AI280" s="1013"/>
      <c r="AJ280" s="1013"/>
      <c r="AK280" s="1013"/>
      <c r="AL280" s="1013"/>
      <c r="AM280" s="1013"/>
      <c r="AN280" s="1013"/>
      <c r="AO280" s="1013"/>
      <c r="AP280" s="1013"/>
      <c r="AQ280" s="1013"/>
      <c r="AR280" s="465"/>
      <c r="AS280" s="462"/>
      <c r="AW280" s="599" t="s">
        <v>665</v>
      </c>
    </row>
    <row r="281" spans="1:49" s="463" customFormat="1" ht="18" customHeight="1">
      <c r="A281" s="462"/>
      <c r="B281" s="464"/>
      <c r="C281" s="466"/>
      <c r="D281" s="466"/>
      <c r="E281" s="466"/>
      <c r="F281" s="466"/>
      <c r="G281" s="467"/>
      <c r="H281" s="467"/>
      <c r="I281" s="467"/>
      <c r="J281" s="468"/>
      <c r="K281" s="468"/>
      <c r="L281" s="468"/>
      <c r="M281" s="468"/>
      <c r="N281" s="468"/>
      <c r="O281" s="431"/>
      <c r="P281" s="431"/>
      <c r="Q281" s="431"/>
      <c r="R281" s="431"/>
      <c r="S281" s="431"/>
      <c r="T281" s="431"/>
      <c r="U281" s="431"/>
      <c r="V281" s="431"/>
      <c r="W281" s="467"/>
      <c r="X281" s="469" t="s">
        <v>182</v>
      </c>
      <c r="Y281" s="469"/>
      <c r="Z281" s="469"/>
      <c r="AA281" s="469"/>
      <c r="AB281" s="469"/>
      <c r="AC281" s="469"/>
      <c r="AD281" s="1329" t="s">
        <v>183</v>
      </c>
      <c r="AE281" s="1329"/>
      <c r="AF281" s="1329"/>
      <c r="AG281" s="1329"/>
      <c r="AH281" s="1329"/>
      <c r="AI281" s="1329"/>
      <c r="AJ281" s="1329"/>
      <c r="AK281" s="247"/>
      <c r="AL281" s="470"/>
      <c r="AM281" s="431"/>
      <c r="AN281" s="431"/>
      <c r="AO281" s="431"/>
      <c r="AP281" s="431"/>
      <c r="AQ281" s="431"/>
      <c r="AR281" s="465"/>
      <c r="AS281" s="462"/>
      <c r="AW281" s="599" t="s">
        <v>666</v>
      </c>
    </row>
    <row r="282" spans="1:49" s="463" customFormat="1" ht="13.8">
      <c r="A282" s="462"/>
      <c r="B282" s="464"/>
      <c r="C282" s="471"/>
      <c r="D282" s="471"/>
      <c r="E282" s="1218" t="s">
        <v>184</v>
      </c>
      <c r="F282" s="1219"/>
      <c r="G282" s="1219"/>
      <c r="H282" s="1219"/>
      <c r="I282" s="1219"/>
      <c r="J282" s="1219"/>
      <c r="K282" s="1219"/>
      <c r="L282" s="1219"/>
      <c r="M282" s="1219"/>
      <c r="N282" s="1219"/>
      <c r="O282" s="1219"/>
      <c r="P282" s="1219"/>
      <c r="Q282" s="1219"/>
      <c r="R282" s="1220"/>
      <c r="S282" s="472"/>
      <c r="T282" s="472"/>
      <c r="U282" s="970"/>
      <c r="V282" s="971"/>
      <c r="W282" s="971"/>
      <c r="X282" s="971"/>
      <c r="Y282" s="971"/>
      <c r="Z282" s="971"/>
      <c r="AA282" s="972"/>
      <c r="AB282" s="431"/>
      <c r="AC282" s="431"/>
      <c r="AD282" s="970"/>
      <c r="AE282" s="971"/>
      <c r="AF282" s="971"/>
      <c r="AG282" s="971"/>
      <c r="AH282" s="971"/>
      <c r="AI282" s="971"/>
      <c r="AJ282" s="972"/>
      <c r="AK282" s="431"/>
      <c r="AL282" s="474"/>
      <c r="AM282" s="472"/>
      <c r="AN282" s="472"/>
      <c r="AO282" s="472"/>
      <c r="AP282" s="431"/>
      <c r="AQ282" s="431"/>
      <c r="AR282" s="465"/>
      <c r="AS282" s="462"/>
      <c r="AW282" s="599" t="s">
        <v>667</v>
      </c>
    </row>
    <row r="283" spans="1:49" s="463" customFormat="1" ht="13.8">
      <c r="A283" s="462"/>
      <c r="B283" s="464"/>
      <c r="C283" s="247"/>
      <c r="D283" s="247"/>
      <c r="E283" s="1218" t="s">
        <v>185</v>
      </c>
      <c r="F283" s="1219"/>
      <c r="G283" s="1219"/>
      <c r="H283" s="1219"/>
      <c r="I283" s="1219"/>
      <c r="J283" s="1219"/>
      <c r="K283" s="1219"/>
      <c r="L283" s="1219"/>
      <c r="M283" s="1219"/>
      <c r="N283" s="1219"/>
      <c r="O283" s="1219"/>
      <c r="P283" s="1219"/>
      <c r="Q283" s="1219"/>
      <c r="R283" s="1220"/>
      <c r="S283" s="472"/>
      <c r="T283" s="472"/>
      <c r="U283" s="973" t="e">
        <f>Q273/M273</f>
        <v>#DIV/0!</v>
      </c>
      <c r="V283" s="974"/>
      <c r="W283" s="974"/>
      <c r="X283" s="974"/>
      <c r="Y283" s="974"/>
      <c r="Z283" s="974"/>
      <c r="AA283" s="975"/>
      <c r="AB283" s="431"/>
      <c r="AC283" s="431"/>
      <c r="AD283" s="973">
        <f>Q273</f>
        <v>0</v>
      </c>
      <c r="AE283" s="974"/>
      <c r="AF283" s="974"/>
      <c r="AG283" s="974"/>
      <c r="AH283" s="974"/>
      <c r="AI283" s="974"/>
      <c r="AJ283" s="975"/>
      <c r="AK283" s="431"/>
      <c r="AL283" s="471"/>
      <c r="AM283" s="472"/>
      <c r="AN283" s="472"/>
      <c r="AO283" s="472"/>
      <c r="AP283" s="431"/>
      <c r="AQ283" s="431"/>
      <c r="AR283" s="465"/>
      <c r="AS283" s="462"/>
      <c r="AW283" s="599" t="s">
        <v>668</v>
      </c>
    </row>
    <row r="284" spans="1:49" s="463" customFormat="1" ht="13.8">
      <c r="A284" s="462"/>
      <c r="B284" s="464"/>
      <c r="C284" s="247"/>
      <c r="D284" s="247"/>
      <c r="E284" s="1218" t="s">
        <v>186</v>
      </c>
      <c r="F284" s="1219"/>
      <c r="G284" s="1219"/>
      <c r="H284" s="1219"/>
      <c r="I284" s="1219"/>
      <c r="J284" s="1219"/>
      <c r="K284" s="1219"/>
      <c r="L284" s="1219"/>
      <c r="M284" s="1219"/>
      <c r="N284" s="1219"/>
      <c r="O284" s="1219"/>
      <c r="P284" s="1219"/>
      <c r="Q284" s="1219"/>
      <c r="R284" s="1220"/>
      <c r="S284" s="472"/>
      <c r="T284" s="472"/>
      <c r="U284" s="970"/>
      <c r="V284" s="971"/>
      <c r="W284" s="971"/>
      <c r="X284" s="971"/>
      <c r="Y284" s="971"/>
      <c r="Z284" s="971"/>
      <c r="AA284" s="972"/>
      <c r="AB284" s="431"/>
      <c r="AC284" s="431"/>
      <c r="AD284" s="970"/>
      <c r="AE284" s="971"/>
      <c r="AF284" s="971"/>
      <c r="AG284" s="971"/>
      <c r="AH284" s="971"/>
      <c r="AI284" s="971"/>
      <c r="AJ284" s="972"/>
      <c r="AK284" s="431"/>
      <c r="AL284" s="471"/>
      <c r="AM284" s="472"/>
      <c r="AN284" s="472"/>
      <c r="AO284" s="472"/>
      <c r="AP284" s="431"/>
      <c r="AQ284" s="431"/>
      <c r="AR284" s="465"/>
      <c r="AS284" s="462"/>
      <c r="AW284" s="599" t="s">
        <v>669</v>
      </c>
    </row>
    <row r="285" spans="1:49" ht="13.8">
      <c r="A285" s="156"/>
      <c r="B285" s="175"/>
      <c r="C285" s="176"/>
      <c r="D285" s="176"/>
      <c r="E285" s="269"/>
      <c r="F285" s="269"/>
      <c r="G285" s="269"/>
      <c r="H285" s="269"/>
      <c r="I285" s="269"/>
      <c r="J285" s="269"/>
      <c r="K285" s="269"/>
      <c r="L285" s="269"/>
      <c r="M285" s="269"/>
      <c r="N285" s="269"/>
      <c r="O285" s="269"/>
      <c r="P285" s="269"/>
      <c r="Q285" s="269"/>
      <c r="R285" s="269"/>
      <c r="S285" s="475"/>
      <c r="T285" s="475"/>
      <c r="U285" s="476"/>
      <c r="V285" s="476"/>
      <c r="W285" s="476"/>
      <c r="X285" s="476"/>
      <c r="Y285" s="476"/>
      <c r="Z285" s="476"/>
      <c r="AA285" s="476"/>
      <c r="AB285" s="430"/>
      <c r="AC285" s="430"/>
      <c r="AD285" s="476"/>
      <c r="AE285" s="476"/>
      <c r="AF285" s="476"/>
      <c r="AG285" s="476"/>
      <c r="AH285" s="476"/>
      <c r="AI285" s="476"/>
      <c r="AJ285" s="476"/>
      <c r="AK285" s="430"/>
      <c r="AL285" s="279"/>
      <c r="AM285" s="475"/>
      <c r="AN285" s="475"/>
      <c r="AO285" s="475"/>
      <c r="AP285" s="430"/>
      <c r="AQ285" s="430"/>
      <c r="AR285" s="442"/>
      <c r="AS285" s="156"/>
      <c r="AU285" s="159"/>
      <c r="AW285" s="599" t="s">
        <v>670</v>
      </c>
    </row>
    <row r="286" spans="1:49" s="478" customFormat="1" ht="13.8">
      <c r="A286" s="477"/>
      <c r="B286" s="175"/>
      <c r="C286" s="176"/>
      <c r="D286" s="176"/>
      <c r="E286" s="269"/>
      <c r="F286" s="269"/>
      <c r="G286" s="269"/>
      <c r="H286" s="269"/>
      <c r="I286" s="269"/>
      <c r="J286" s="269"/>
      <c r="K286" s="269"/>
      <c r="L286" s="269"/>
      <c r="M286" s="269"/>
      <c r="N286" s="269"/>
      <c r="O286" s="269"/>
      <c r="P286" s="269"/>
      <c r="Q286" s="269"/>
      <c r="R286" s="269"/>
      <c r="S286" s="475"/>
      <c r="T286" s="475"/>
      <c r="U286" s="476"/>
      <c r="V286" s="476"/>
      <c r="W286" s="476"/>
      <c r="X286" s="476"/>
      <c r="Y286" s="476"/>
      <c r="Z286" s="476"/>
      <c r="AA286" s="476"/>
      <c r="AB286" s="430"/>
      <c r="AC286" s="430"/>
      <c r="AD286" s="476"/>
      <c r="AE286" s="476"/>
      <c r="AF286" s="476"/>
      <c r="AG286" s="476"/>
      <c r="AH286" s="476"/>
      <c r="AI286" s="476"/>
      <c r="AJ286" s="476"/>
      <c r="AK286" s="430"/>
      <c r="AL286" s="279"/>
      <c r="AM286" s="475"/>
      <c r="AN286" s="475"/>
      <c r="AO286" s="475"/>
      <c r="AP286" s="430"/>
      <c r="AQ286" s="430"/>
      <c r="AR286" s="442"/>
      <c r="AS286" s="477"/>
      <c r="AW286" s="599" t="s">
        <v>671</v>
      </c>
    </row>
    <row r="287" spans="1:49" s="478" customFormat="1" ht="16.2">
      <c r="A287" s="477"/>
      <c r="B287" s="175"/>
      <c r="C287" s="1221" t="s">
        <v>385</v>
      </c>
      <c r="D287" s="1003"/>
      <c r="E287" s="1003"/>
      <c r="F287" s="1003"/>
      <c r="G287" s="1003"/>
      <c r="H287" s="1003"/>
      <c r="I287" s="1003"/>
      <c r="J287" s="1003"/>
      <c r="K287" s="1003"/>
      <c r="L287" s="1003"/>
      <c r="M287" s="1003"/>
      <c r="N287" s="1003"/>
      <c r="O287" s="1003"/>
      <c r="P287" s="1003"/>
      <c r="Q287" s="1003"/>
      <c r="R287" s="1003"/>
      <c r="S287" s="1003"/>
      <c r="T287" s="1003"/>
      <c r="U287" s="1003"/>
      <c r="V287" s="1003"/>
      <c r="W287" s="1003"/>
      <c r="X287" s="1003"/>
      <c r="Y287" s="1003"/>
      <c r="Z287" s="1003"/>
      <c r="AA287" s="1003"/>
      <c r="AB287" s="1003"/>
      <c r="AC287" s="1003"/>
      <c r="AD287" s="1003"/>
      <c r="AE287" s="1003"/>
      <c r="AF287" s="1003"/>
      <c r="AG287" s="1003"/>
      <c r="AH287" s="1003"/>
      <c r="AI287" s="1003"/>
      <c r="AJ287" s="1003"/>
      <c r="AK287" s="1003"/>
      <c r="AL287" s="1003"/>
      <c r="AM287" s="1003"/>
      <c r="AN287" s="1003"/>
      <c r="AO287" s="1003"/>
      <c r="AP287" s="1003"/>
      <c r="AQ287" s="1003"/>
      <c r="AR287" s="442"/>
      <c r="AS287" s="477"/>
      <c r="AW287" s="599" t="s">
        <v>672</v>
      </c>
    </row>
    <row r="288" spans="1:49" s="478" customFormat="1" ht="13.8">
      <c r="A288" s="477"/>
      <c r="B288" s="175"/>
      <c r="C288" s="219" t="s">
        <v>15</v>
      </c>
      <c r="D288" s="430"/>
      <c r="E288" s="269"/>
      <c r="F288" s="269"/>
      <c r="G288" s="269"/>
      <c r="H288" s="269"/>
      <c r="I288" s="269"/>
      <c r="J288" s="269"/>
      <c r="K288" s="269"/>
      <c r="L288" s="269"/>
      <c r="M288" s="269"/>
      <c r="N288" s="269"/>
      <c r="O288" s="269"/>
      <c r="P288" s="269"/>
      <c r="Q288" s="269"/>
      <c r="R288" s="269"/>
      <c r="S288" s="475"/>
      <c r="T288" s="475"/>
      <c r="U288" s="476"/>
      <c r="V288" s="476"/>
      <c r="W288" s="476"/>
      <c r="X288" s="476"/>
      <c r="Y288" s="476"/>
      <c r="Z288" s="476"/>
      <c r="AA288" s="476"/>
      <c r="AB288" s="430"/>
      <c r="AC288" s="430"/>
      <c r="AD288" s="476"/>
      <c r="AE288" s="476"/>
      <c r="AF288" s="476"/>
      <c r="AG288" s="476"/>
      <c r="AH288" s="476"/>
      <c r="AI288" s="476"/>
      <c r="AJ288" s="476"/>
      <c r="AK288" s="430"/>
      <c r="AL288" s="279"/>
      <c r="AM288" s="475"/>
      <c r="AN288" s="475"/>
      <c r="AO288" s="475"/>
      <c r="AP288" s="430"/>
      <c r="AQ288" s="430"/>
      <c r="AR288" s="442"/>
      <c r="AS288" s="477"/>
      <c r="AT288" s="237"/>
      <c r="AW288" s="599" t="s">
        <v>673</v>
      </c>
    </row>
    <row r="289" spans="1:180" s="478" customFormat="1" ht="14.25" customHeight="1">
      <c r="A289" s="477"/>
      <c r="B289" s="175"/>
      <c r="C289" s="193"/>
      <c r="D289" s="193"/>
      <c r="E289" s="479" t="s">
        <v>187</v>
      </c>
      <c r="F289" s="480"/>
      <c r="G289" s="480"/>
      <c r="H289" s="480"/>
      <c r="I289" s="480"/>
      <c r="J289" s="1183"/>
      <c r="K289" s="1184"/>
      <c r="L289" s="1184"/>
      <c r="M289" s="1184"/>
      <c r="N289" s="1184"/>
      <c r="O289" s="1184"/>
      <c r="P289" s="1184"/>
      <c r="Q289" s="1184"/>
      <c r="R289" s="1185"/>
      <c r="S289" s="61"/>
      <c r="T289" s="61" t="s">
        <v>188</v>
      </c>
      <c r="U289" s="61"/>
      <c r="V289" s="61"/>
      <c r="W289" s="1172"/>
      <c r="X289" s="1173"/>
      <c r="Y289" s="1173"/>
      <c r="Z289" s="1173"/>
      <c r="AA289" s="1173"/>
      <c r="AB289" s="1173"/>
      <c r="AC289" s="1173"/>
      <c r="AD289" s="1173"/>
      <c r="AE289" s="1173"/>
      <c r="AF289" s="1173"/>
      <c r="AG289" s="1173"/>
      <c r="AH289" s="1173"/>
      <c r="AI289" s="1173"/>
      <c r="AJ289" s="1174"/>
      <c r="AK289" s="481"/>
      <c r="AL289" s="481"/>
      <c r="AM289" s="481"/>
      <c r="AN289" s="481"/>
      <c r="AO289" s="481"/>
      <c r="AP289" s="481"/>
      <c r="AQ289" s="481"/>
      <c r="AR289" s="482"/>
      <c r="AS289" s="483"/>
      <c r="AT289" s="237"/>
      <c r="AW289" s="599" t="s">
        <v>674</v>
      </c>
    </row>
    <row r="290" spans="1:180" s="478" customFormat="1" ht="6" customHeight="1">
      <c r="A290" s="477"/>
      <c r="B290" s="175"/>
      <c r="C290" s="193"/>
      <c r="D290" s="193"/>
      <c r="E290" s="483"/>
      <c r="F290" s="480"/>
      <c r="G290" s="480"/>
      <c r="H290" s="480"/>
      <c r="I290" s="480"/>
      <c r="J290" s="480"/>
      <c r="K290" s="480"/>
      <c r="L290" s="480"/>
      <c r="M290" s="184"/>
      <c r="N290" s="484"/>
      <c r="O290" s="484"/>
      <c r="P290" s="484"/>
      <c r="Q290" s="484"/>
      <c r="R290" s="484"/>
      <c r="S290" s="484"/>
      <c r="T290" s="61" t="s">
        <v>15</v>
      </c>
      <c r="U290" s="484"/>
      <c r="V290" s="484"/>
      <c r="W290" s="484"/>
      <c r="X290" s="484"/>
      <c r="Y290" s="484"/>
      <c r="Z290" s="484"/>
      <c r="AA290" s="484"/>
      <c r="AB290" s="484"/>
      <c r="AC290" s="484"/>
      <c r="AD290" s="484"/>
      <c r="AE290" s="484"/>
      <c r="AF290" s="484"/>
      <c r="AG290" s="484"/>
      <c r="AH290" s="484"/>
      <c r="AI290" s="484"/>
      <c r="AJ290" s="484"/>
      <c r="AK290" s="481"/>
      <c r="AL290" s="481"/>
      <c r="AM290" s="481"/>
      <c r="AN290" s="481"/>
      <c r="AO290" s="481"/>
      <c r="AP290" s="481"/>
      <c r="AQ290" s="481"/>
      <c r="AR290" s="482"/>
      <c r="AS290" s="483"/>
      <c r="AT290" s="237"/>
      <c r="AW290" s="599" t="s">
        <v>675</v>
      </c>
    </row>
    <row r="291" spans="1:180" s="478" customFormat="1" ht="14.25" customHeight="1">
      <c r="A291" s="477"/>
      <c r="B291" s="175"/>
      <c r="C291" s="193"/>
      <c r="D291" s="193"/>
      <c r="E291" s="219" t="s">
        <v>189</v>
      </c>
      <c r="F291" s="480"/>
      <c r="G291" s="480"/>
      <c r="H291" s="481"/>
      <c r="I291" s="481"/>
      <c r="J291" s="1330"/>
      <c r="K291" s="1331"/>
      <c r="L291" s="1331"/>
      <c r="M291" s="1331"/>
      <c r="N291" s="1331"/>
      <c r="O291" s="1331"/>
      <c r="P291" s="1331"/>
      <c r="Q291" s="1331"/>
      <c r="R291" s="1332"/>
      <c r="S291" s="481"/>
      <c r="T291" s="61" t="s">
        <v>190</v>
      </c>
      <c r="U291" s="481"/>
      <c r="V291" s="197"/>
      <c r="W291" s="1175"/>
      <c r="X291" s="1176"/>
      <c r="Y291" s="1176"/>
      <c r="Z291" s="1176"/>
      <c r="AA291" s="1177"/>
      <c r="AB291" s="237"/>
      <c r="AC291" s="237" t="s">
        <v>191</v>
      </c>
      <c r="AD291" s="237"/>
      <c r="AE291" s="1172"/>
      <c r="AF291" s="1178"/>
      <c r="AG291" s="1178"/>
      <c r="AH291" s="1178"/>
      <c r="AI291" s="1178"/>
      <c r="AJ291" s="1179"/>
      <c r="AK291" s="481"/>
      <c r="AL291" s="481"/>
      <c r="AM291" s="481"/>
      <c r="AN291" s="481"/>
      <c r="AO291" s="481"/>
      <c r="AP291" s="481"/>
      <c r="AQ291" s="481"/>
      <c r="AR291" s="482"/>
      <c r="AS291" s="483"/>
      <c r="AT291" s="237"/>
      <c r="AW291" s="599" t="s">
        <v>676</v>
      </c>
    </row>
    <row r="292" spans="1:180" s="478" customFormat="1" ht="13.8">
      <c r="A292" s="477"/>
      <c r="B292" s="175"/>
      <c r="C292" s="176"/>
      <c r="D292" s="430"/>
      <c r="E292" s="430"/>
      <c r="F292" s="430"/>
      <c r="G292" s="430"/>
      <c r="H292" s="430"/>
      <c r="I292" s="430"/>
      <c r="J292" s="430"/>
      <c r="K292" s="430"/>
      <c r="L292" s="430"/>
      <c r="M292" s="430"/>
      <c r="N292" s="430"/>
      <c r="O292" s="430"/>
      <c r="P292" s="430"/>
      <c r="Q292" s="430"/>
      <c r="R292" s="430"/>
      <c r="S292" s="430"/>
      <c r="T292" s="430"/>
      <c r="U292" s="476"/>
      <c r="V292" s="476"/>
      <c r="W292" s="476"/>
      <c r="X292" s="476"/>
      <c r="Y292" s="476"/>
      <c r="Z292" s="176"/>
      <c r="AA292" s="269"/>
      <c r="AB292" s="269"/>
      <c r="AC292" s="191"/>
      <c r="AD292" s="191"/>
      <c r="AE292" s="191"/>
      <c r="AF292" s="191"/>
      <c r="AG292" s="191"/>
      <c r="AH292" s="191"/>
      <c r="AI292" s="191"/>
      <c r="AJ292" s="191"/>
      <c r="AK292" s="191"/>
      <c r="AL292" s="191"/>
      <c r="AM292" s="191"/>
      <c r="AN292" s="191"/>
      <c r="AO292" s="191"/>
      <c r="AP292" s="191"/>
      <c r="AQ292" s="430"/>
      <c r="AR292" s="442"/>
      <c r="AS292" s="477"/>
      <c r="AW292" s="599" t="s">
        <v>677</v>
      </c>
    </row>
    <row r="293" spans="1:180" s="478" customFormat="1" ht="16.2">
      <c r="A293" s="485"/>
      <c r="B293" s="192"/>
      <c r="C293" s="1003" t="s">
        <v>386</v>
      </c>
      <c r="D293" s="1003"/>
      <c r="E293" s="1003"/>
      <c r="F293" s="1003"/>
      <c r="G293" s="1003"/>
      <c r="H293" s="1003"/>
      <c r="I293" s="1003"/>
      <c r="J293" s="1003"/>
      <c r="K293" s="1003"/>
      <c r="L293" s="1003"/>
      <c r="M293" s="1003"/>
      <c r="N293" s="1003"/>
      <c r="O293" s="1003"/>
      <c r="P293" s="1003"/>
      <c r="Q293" s="1003"/>
      <c r="R293" s="1003"/>
      <c r="S293" s="1003"/>
      <c r="T293" s="1003"/>
      <c r="U293" s="1003"/>
      <c r="V293" s="1003"/>
      <c r="W293" s="1003"/>
      <c r="X293" s="1003"/>
      <c r="Y293" s="1003"/>
      <c r="Z293" s="1003"/>
      <c r="AA293" s="1003"/>
      <c r="AB293" s="1003"/>
      <c r="AC293" s="1003"/>
      <c r="AD293" s="1003"/>
      <c r="AE293" s="1003"/>
      <c r="AF293" s="1003"/>
      <c r="AG293" s="1003"/>
      <c r="AH293" s="1003"/>
      <c r="AI293" s="1003"/>
      <c r="AJ293" s="1003"/>
      <c r="AK293" s="1003"/>
      <c r="AL293" s="1003"/>
      <c r="AM293" s="1003"/>
      <c r="AN293" s="1003"/>
      <c r="AO293" s="1003"/>
      <c r="AP293" s="1003"/>
      <c r="AQ293" s="1003"/>
      <c r="AR293" s="486"/>
      <c r="AS293" s="487"/>
      <c r="AT293" s="487"/>
      <c r="AW293" s="599" t="s">
        <v>678</v>
      </c>
      <c r="BQ293" s="478" t="s">
        <v>192</v>
      </c>
      <c r="CD293" s="478" t="s">
        <v>193</v>
      </c>
      <c r="CZ293" s="478" t="s">
        <v>194</v>
      </c>
      <c r="DM293" s="478" t="s">
        <v>195</v>
      </c>
      <c r="DZ293" s="478" t="s">
        <v>196</v>
      </c>
      <c r="EM293" s="478" t="s">
        <v>197</v>
      </c>
      <c r="EZ293" s="478" t="s">
        <v>198</v>
      </c>
      <c r="FM293" s="478" t="s">
        <v>199</v>
      </c>
    </row>
    <row r="294" spans="1:180" ht="18" customHeight="1" thickBot="1">
      <c r="B294" s="192"/>
      <c r="C294" s="430"/>
      <c r="D294" s="483"/>
      <c r="E294" s="483"/>
      <c r="F294" s="483"/>
      <c r="G294" s="483"/>
      <c r="H294" s="483"/>
      <c r="I294" s="483"/>
      <c r="J294" s="483"/>
      <c r="K294" s="483"/>
      <c r="L294" s="483"/>
      <c r="M294" s="483"/>
      <c r="N294" s="483"/>
      <c r="O294" s="483"/>
      <c r="P294" s="483"/>
      <c r="Q294" s="483"/>
      <c r="R294" s="483"/>
      <c r="S294" s="483"/>
      <c r="T294" s="483"/>
      <c r="U294" s="483"/>
      <c r="V294" s="483"/>
      <c r="W294" s="483"/>
      <c r="X294" s="483"/>
      <c r="Y294" s="483"/>
      <c r="Z294" s="483"/>
      <c r="AA294" s="483"/>
      <c r="AB294" s="483"/>
      <c r="AC294" s="483"/>
      <c r="AD294" s="483"/>
      <c r="AE294" s="483"/>
      <c r="AF294" s="483"/>
      <c r="AG294" s="483"/>
      <c r="AH294" s="483"/>
      <c r="AI294" s="483"/>
      <c r="AJ294" s="483"/>
      <c r="AK294" s="483"/>
      <c r="AL294" s="483"/>
      <c r="AM294" s="483"/>
      <c r="AN294" s="483"/>
      <c r="AO294" s="483"/>
      <c r="AP294" s="483"/>
      <c r="AQ294" s="483"/>
      <c r="AR294" s="482"/>
      <c r="AS294" s="172"/>
      <c r="AT294" s="172"/>
      <c r="AU294" s="159"/>
      <c r="AW294" s="599" t="s">
        <v>679</v>
      </c>
    </row>
    <row r="295" spans="1:180" s="463" customFormat="1" ht="24" customHeight="1">
      <c r="A295" s="488"/>
      <c r="B295" s="489"/>
      <c r="C295" s="490" t="s">
        <v>97</v>
      </c>
      <c r="D295" s="1216" t="s">
        <v>200</v>
      </c>
      <c r="E295" s="1217"/>
      <c r="F295" s="1217"/>
      <c r="G295" s="1217"/>
      <c r="H295" s="1217"/>
      <c r="I295" s="1217"/>
      <c r="J295" s="1217"/>
      <c r="K295" s="1217"/>
      <c r="L295" s="1217"/>
      <c r="M295" s="1217"/>
      <c r="N295" s="1217"/>
      <c r="O295" s="1163" t="s">
        <v>201</v>
      </c>
      <c r="P295" s="1164"/>
      <c r="Q295" s="1164"/>
      <c r="R295" s="1180" t="s">
        <v>202</v>
      </c>
      <c r="S295" s="1181"/>
      <c r="T295" s="1223"/>
      <c r="U295" s="1211"/>
      <c r="V295" s="1212"/>
      <c r="W295" s="1213"/>
      <c r="X295" s="1018"/>
      <c r="Y295" s="1018"/>
      <c r="Z295" s="1159"/>
      <c r="AA295" s="1182" t="s">
        <v>203</v>
      </c>
      <c r="AB295" s="1164"/>
      <c r="AC295" s="1164"/>
      <c r="AD295" s="1164" t="s">
        <v>99</v>
      </c>
      <c r="AE295" s="1164"/>
      <c r="AF295" s="1164"/>
      <c r="AG295" s="1180" t="s">
        <v>387</v>
      </c>
      <c r="AH295" s="1181"/>
      <c r="AI295" s="1182"/>
      <c r="AJ295" s="1214" t="s">
        <v>400</v>
      </c>
      <c r="AK295" s="1215"/>
      <c r="AL295" s="1018" t="s">
        <v>204</v>
      </c>
      <c r="AM295" s="1018"/>
      <c r="AN295" s="1222" t="s">
        <v>388</v>
      </c>
      <c r="AO295" s="1181"/>
      <c r="AP295" s="1181"/>
      <c r="AQ295" s="1223"/>
      <c r="AR295" s="111"/>
      <c r="AS295" s="491"/>
      <c r="AT295" s="491"/>
      <c r="AU295" s="492" t="str">
        <f t="shared" ref="AU295:AU305" si="21">AU324</f>
        <v>Meses</v>
      </c>
      <c r="AV295" s="493"/>
      <c r="AW295" s="599" t="s">
        <v>680</v>
      </c>
      <c r="AX295" s="492"/>
      <c r="AY295" s="493"/>
      <c r="AZ295" s="492"/>
      <c r="BA295" s="493"/>
      <c r="BB295" s="493"/>
      <c r="BC295" s="493"/>
      <c r="BD295" s="493"/>
      <c r="BE295" s="493"/>
      <c r="BF295" s="494"/>
      <c r="BG295" s="494"/>
      <c r="BQ295" s="495">
        <v>1</v>
      </c>
      <c r="BR295" s="495">
        <v>2</v>
      </c>
      <c r="BS295" s="495">
        <v>3</v>
      </c>
      <c r="BT295" s="495">
        <v>4</v>
      </c>
      <c r="BU295" s="495">
        <v>5</v>
      </c>
      <c r="BV295" s="495">
        <v>6</v>
      </c>
      <c r="BW295" s="495">
        <v>7</v>
      </c>
      <c r="BX295" s="495">
        <v>8</v>
      </c>
      <c r="BY295" s="495">
        <v>9</v>
      </c>
      <c r="BZ295" s="495">
        <v>10</v>
      </c>
      <c r="CA295" s="495">
        <v>11</v>
      </c>
      <c r="CB295" s="495">
        <v>12</v>
      </c>
      <c r="CD295" s="495">
        <v>1</v>
      </c>
      <c r="CE295" s="495">
        <v>2</v>
      </c>
      <c r="CF295" s="495">
        <v>3</v>
      </c>
      <c r="CG295" s="495">
        <v>4</v>
      </c>
      <c r="CH295" s="495">
        <v>5</v>
      </c>
      <c r="CI295" s="495">
        <v>6</v>
      </c>
      <c r="CJ295" s="495">
        <v>7</v>
      </c>
      <c r="CK295" s="495">
        <v>8</v>
      </c>
      <c r="CL295" s="495">
        <v>9</v>
      </c>
      <c r="CM295" s="495">
        <v>10</v>
      </c>
      <c r="CN295" s="495">
        <v>11</v>
      </c>
      <c r="CO295" s="495">
        <v>12</v>
      </c>
      <c r="CQ295" s="495"/>
      <c r="CZ295" s="495">
        <v>1</v>
      </c>
      <c r="DA295" s="495">
        <v>2</v>
      </c>
      <c r="DB295" s="495">
        <v>3</v>
      </c>
      <c r="DC295" s="495">
        <v>4</v>
      </c>
      <c r="DD295" s="495">
        <v>5</v>
      </c>
      <c r="DE295" s="495">
        <v>6</v>
      </c>
      <c r="DF295" s="495">
        <v>7</v>
      </c>
      <c r="DG295" s="495">
        <v>8</v>
      </c>
      <c r="DH295" s="495">
        <v>9</v>
      </c>
      <c r="DI295" s="495">
        <v>10</v>
      </c>
      <c r="DJ295" s="495">
        <v>11</v>
      </c>
      <c r="DK295" s="495">
        <v>12</v>
      </c>
      <c r="DM295" s="495">
        <v>1</v>
      </c>
      <c r="DN295" s="495">
        <v>2</v>
      </c>
      <c r="DO295" s="495">
        <v>3</v>
      </c>
      <c r="DP295" s="495">
        <v>4</v>
      </c>
      <c r="DQ295" s="495">
        <v>5</v>
      </c>
      <c r="DR295" s="495">
        <v>6</v>
      </c>
      <c r="DS295" s="495">
        <v>7</v>
      </c>
      <c r="DT295" s="495">
        <v>8</v>
      </c>
      <c r="DU295" s="495">
        <v>9</v>
      </c>
      <c r="DV295" s="495">
        <v>10</v>
      </c>
      <c r="DW295" s="495">
        <v>11</v>
      </c>
      <c r="DX295" s="495">
        <v>12</v>
      </c>
      <c r="DZ295" s="495">
        <v>1</v>
      </c>
      <c r="EA295" s="495">
        <v>2</v>
      </c>
      <c r="EB295" s="495">
        <v>3</v>
      </c>
      <c r="EC295" s="495">
        <v>4</v>
      </c>
      <c r="ED295" s="495">
        <v>5</v>
      </c>
      <c r="EE295" s="495">
        <v>6</v>
      </c>
      <c r="EF295" s="495">
        <v>7</v>
      </c>
      <c r="EG295" s="495">
        <v>8</v>
      </c>
      <c r="EH295" s="495">
        <v>9</v>
      </c>
      <c r="EI295" s="495">
        <v>10</v>
      </c>
      <c r="EJ295" s="495">
        <v>11</v>
      </c>
      <c r="EK295" s="495">
        <v>12</v>
      </c>
      <c r="EM295" s="495">
        <v>1</v>
      </c>
      <c r="EN295" s="495">
        <v>2</v>
      </c>
      <c r="EO295" s="495">
        <v>3</v>
      </c>
      <c r="EP295" s="495">
        <v>4</v>
      </c>
      <c r="EQ295" s="495">
        <v>5</v>
      </c>
      <c r="ER295" s="495">
        <v>6</v>
      </c>
      <c r="ES295" s="495">
        <v>7</v>
      </c>
      <c r="ET295" s="495">
        <v>8</v>
      </c>
      <c r="EU295" s="495">
        <v>9</v>
      </c>
      <c r="EV295" s="495">
        <v>10</v>
      </c>
      <c r="EW295" s="495">
        <v>11</v>
      </c>
      <c r="EX295" s="495">
        <v>12</v>
      </c>
      <c r="EZ295" s="495">
        <v>1</v>
      </c>
      <c r="FA295" s="495">
        <v>2</v>
      </c>
      <c r="FB295" s="495">
        <v>3</v>
      </c>
      <c r="FC295" s="495">
        <v>4</v>
      </c>
      <c r="FD295" s="495">
        <v>5</v>
      </c>
      <c r="FE295" s="495">
        <v>6</v>
      </c>
      <c r="FF295" s="495">
        <v>7</v>
      </c>
      <c r="FG295" s="495">
        <v>8</v>
      </c>
      <c r="FH295" s="495">
        <v>9</v>
      </c>
      <c r="FI295" s="495">
        <v>10</v>
      </c>
      <c r="FJ295" s="495">
        <v>11</v>
      </c>
      <c r="FK295" s="495">
        <v>12</v>
      </c>
      <c r="FM295" s="495">
        <v>1</v>
      </c>
      <c r="FN295" s="495">
        <v>2</v>
      </c>
      <c r="FO295" s="495">
        <v>3</v>
      </c>
      <c r="FP295" s="495">
        <v>4</v>
      </c>
      <c r="FQ295" s="495">
        <v>5</v>
      </c>
      <c r="FR295" s="495">
        <v>6</v>
      </c>
      <c r="FS295" s="495">
        <v>7</v>
      </c>
      <c r="FT295" s="495">
        <v>8</v>
      </c>
      <c r="FU295" s="495">
        <v>9</v>
      </c>
      <c r="FV295" s="495">
        <v>10</v>
      </c>
      <c r="FW295" s="495">
        <v>11</v>
      </c>
      <c r="FX295" s="495">
        <v>12</v>
      </c>
    </row>
    <row r="296" spans="1:180" s="463" customFormat="1" ht="24" customHeight="1">
      <c r="A296" s="488"/>
      <c r="B296" s="489"/>
      <c r="C296" s="496">
        <v>1</v>
      </c>
      <c r="D296" s="822" t="str">
        <f t="shared" ref="D296:D305" si="22">D263</f>
        <v xml:space="preserve"> </v>
      </c>
      <c r="E296" s="822"/>
      <c r="F296" s="822"/>
      <c r="G296" s="822"/>
      <c r="H296" s="822"/>
      <c r="I296" s="822"/>
      <c r="J296" s="822"/>
      <c r="K296" s="822"/>
      <c r="L296" s="822"/>
      <c r="M296" s="822"/>
      <c r="N296" s="823"/>
      <c r="O296" s="851" t="str">
        <f>IF(BA325=0," ",$BA$325)</f>
        <v>70201  -  Actividades de consultoría de gestión</v>
      </c>
      <c r="P296" s="852"/>
      <c r="Q296" s="853"/>
      <c r="R296" s="845" t="str">
        <f>IF(O296=" "," ",AA296)</f>
        <v xml:space="preserve"> </v>
      </c>
      <c r="S296" s="846"/>
      <c r="T296" s="847"/>
      <c r="U296" s="848"/>
      <c r="V296" s="849"/>
      <c r="W296" s="850"/>
      <c r="X296" s="845"/>
      <c r="Y296" s="846"/>
      <c r="Z296" s="847"/>
      <c r="AA296" s="852" t="str">
        <f>IF(AU325&gt;0,CONCATENATE("Mes ",AU325)," ")</f>
        <v xml:space="preserve"> </v>
      </c>
      <c r="AB296" s="852"/>
      <c r="AC296" s="853"/>
      <c r="AD296" s="832">
        <f>+S183</f>
        <v>0</v>
      </c>
      <c r="AE296" s="832"/>
      <c r="AF296" s="832"/>
      <c r="AG296" s="854">
        <f t="shared" ref="AG296:AG305" si="23">ROUND(O263*X263,0)</f>
        <v>0</v>
      </c>
      <c r="AH296" s="855"/>
      <c r="AI296" s="856"/>
      <c r="AJ296" s="842">
        <f t="shared" ref="AJ296:AJ305" si="24">IF(AG296=0,0,AG296/O263)</f>
        <v>0</v>
      </c>
      <c r="AK296" s="843"/>
      <c r="AL296" s="844" t="e">
        <f>AN296/$AN$306</f>
        <v>#DIV/0!</v>
      </c>
      <c r="AM296" s="844"/>
      <c r="AN296" s="824">
        <f>AD296*AG296</f>
        <v>0</v>
      </c>
      <c r="AO296" s="825"/>
      <c r="AP296" s="825"/>
      <c r="AQ296" s="826"/>
      <c r="AR296" s="112"/>
      <c r="AS296" s="491"/>
      <c r="AT296" s="491"/>
      <c r="AU296" s="492">
        <f t="shared" si="21"/>
        <v>0</v>
      </c>
      <c r="AV296" s="493"/>
      <c r="AW296" s="599" t="s">
        <v>681</v>
      </c>
      <c r="AX296" s="493"/>
      <c r="AY296" s="493" t="str">
        <f t="shared" ref="AY296:AY304" si="25">IF(AA296=$AA$305,AU296," ")</f>
        <v xml:space="preserve"> </v>
      </c>
      <c r="AZ296" s="493"/>
      <c r="BA296" s="492">
        <f t="shared" ref="BA296:BA305" si="26">SUM(AW296:AY296)</f>
        <v>0</v>
      </c>
      <c r="BB296" s="493"/>
      <c r="BC296" s="497">
        <f t="shared" ref="BC296:BC305" si="27">IF(BA296&gt;0,AN296,0)</f>
        <v>0</v>
      </c>
      <c r="BD296" s="493"/>
      <c r="BE296" s="493"/>
      <c r="BF296" s="494"/>
      <c r="BG296" s="494">
        <v>1</v>
      </c>
      <c r="BQ296" s="498">
        <f t="shared" ref="BQ296:BQ305" si="28">IF($AA296="Mes 1",$AN296,0)</f>
        <v>0</v>
      </c>
      <c r="BR296" s="498">
        <f t="shared" ref="BR296:BR305" si="29">IF($AA296="Mes 2",$AN296,0)</f>
        <v>0</v>
      </c>
      <c r="BS296" s="498">
        <f t="shared" ref="BS296:BS305" si="30">IF($AA296="Mes 3",$AN296,0)</f>
        <v>0</v>
      </c>
      <c r="BT296" s="498">
        <f t="shared" ref="BT296:BT305" si="31">IF($AA296="Mes 4",$AN296,0)</f>
        <v>0</v>
      </c>
      <c r="BU296" s="498">
        <f t="shared" ref="BU296:BU305" si="32">IF($AA296="Mes 5",$AN296,0)</f>
        <v>0</v>
      </c>
      <c r="BV296" s="498">
        <f t="shared" ref="BV296:BV305" si="33">IF($AA296="Mes 6",$AN296,0)</f>
        <v>0</v>
      </c>
      <c r="BW296" s="498">
        <f t="shared" ref="BW296:BW305" si="34">IF($AA296="Mes 7",$AN296,0)</f>
        <v>0</v>
      </c>
      <c r="BX296" s="498">
        <f t="shared" ref="BX296:BX305" si="35">IF($AA296="Mes 8",$AN296,0)</f>
        <v>0</v>
      </c>
      <c r="BY296" s="498">
        <f t="shared" ref="BY296:BY305" si="36">IF($AA296="Mes 9",$AN296,0)</f>
        <v>0</v>
      </c>
      <c r="BZ296" s="498">
        <f t="shared" ref="BZ296:BZ305" si="37">IF($AA296="Mes 10",$AN296,0)</f>
        <v>0</v>
      </c>
      <c r="CA296" s="498">
        <f t="shared" ref="CA296:CA305" si="38">IF($AA296="Mes 11",$AN296,0)</f>
        <v>0</v>
      </c>
      <c r="CB296" s="498">
        <f t="shared" ref="CB296:CB305" si="39">IF($AA296="Mes 12",$AN296,0)</f>
        <v>0</v>
      </c>
      <c r="CD296" s="498">
        <f t="shared" ref="CD296:CD305" si="40">IF($AA296="Mes 1",$D296,0)</f>
        <v>0</v>
      </c>
      <c r="CE296" s="498">
        <f t="shared" ref="CE296:CE305" si="41">IF($AA296="Mes 2",$D296,0)</f>
        <v>0</v>
      </c>
      <c r="CF296" s="498">
        <f t="shared" ref="CF296:CF305" si="42">IF($AA296="Mes 3",$D296,0)</f>
        <v>0</v>
      </c>
      <c r="CG296" s="498">
        <f t="shared" ref="CG296:CG305" si="43">IF($AA296="Mes 4",$D296,0)</f>
        <v>0</v>
      </c>
      <c r="CH296" s="498">
        <f t="shared" ref="CH296:CH305" si="44">IF($AA296="Mes 5",$D296,0)</f>
        <v>0</v>
      </c>
      <c r="CI296" s="498">
        <f t="shared" ref="CI296:CI305" si="45">IF($AA296="Mes 6",$D296,0)</f>
        <v>0</v>
      </c>
      <c r="CJ296" s="498">
        <f t="shared" ref="CJ296:CJ305" si="46">IF($AA296="Mes 7",$D296,0)</f>
        <v>0</v>
      </c>
      <c r="CK296" s="498">
        <f t="shared" ref="CK296:CK305" si="47">IF($AA296="Mes 8",$D296,0)</f>
        <v>0</v>
      </c>
      <c r="CL296" s="498">
        <f t="shared" ref="CL296:CL305" si="48">IF($AA296="Mes 9",$D296,0)</f>
        <v>0</v>
      </c>
      <c r="CM296" s="498">
        <f t="shared" ref="CM296:CM305" si="49">IF($AA296="Mes 10",$D296,0)</f>
        <v>0</v>
      </c>
      <c r="CN296" s="498">
        <f t="shared" ref="CN296:CN305" si="50">IF($AA296="Mes 11",$D296,0)</f>
        <v>0</v>
      </c>
      <c r="CO296" s="498">
        <f t="shared" ref="CO296:CO305" si="51">IF($AA296="Mes 12",$D296,0)</f>
        <v>0</v>
      </c>
      <c r="CQ296" s="495"/>
      <c r="CZ296" s="498">
        <f t="shared" ref="CZ296:CZ305" si="52">IF($AA296="Mes 1",$O296,0)</f>
        <v>0</v>
      </c>
      <c r="DA296" s="498">
        <f t="shared" ref="DA296:DA305" si="53">IF($AA296="Mes 2",$O296,0)</f>
        <v>0</v>
      </c>
      <c r="DB296" s="498">
        <f t="shared" ref="DB296:DB305" si="54">IF($AA296="Mes 3",$O296,0)</f>
        <v>0</v>
      </c>
      <c r="DC296" s="498">
        <f t="shared" ref="DC296:DC305" si="55">IF($AA296="Mes 4",$O296,0)</f>
        <v>0</v>
      </c>
      <c r="DD296" s="498">
        <f t="shared" ref="DD296:DD305" si="56">IF($AA296="Mes 5",$O296,0)</f>
        <v>0</v>
      </c>
      <c r="DE296" s="498">
        <f t="shared" ref="DE296:DE305" si="57">IF($AA296="Mes 6",$O296,0)</f>
        <v>0</v>
      </c>
      <c r="DF296" s="498">
        <f t="shared" ref="DF296:DF305" si="58">IF($AA296="Mes 7",$O296,0)</f>
        <v>0</v>
      </c>
      <c r="DG296" s="498">
        <f t="shared" ref="DG296:DG305" si="59">IF($AA296="Mes 8",$O296,0)</f>
        <v>0</v>
      </c>
      <c r="DH296" s="498">
        <f t="shared" ref="DH296:DH305" si="60">IF($AA296="Mes 9",$O296,0)</f>
        <v>0</v>
      </c>
      <c r="DI296" s="498">
        <f t="shared" ref="DI296:DI305" si="61">IF($AA296="Mes 10",$O296,0)</f>
        <v>0</v>
      </c>
      <c r="DJ296" s="498">
        <f t="shared" ref="DJ296:DJ305" si="62">IF($AA296="Mes 11",$O296,0)</f>
        <v>0</v>
      </c>
      <c r="DK296" s="498">
        <f t="shared" ref="DK296:DK305" si="63">IF($AA296="Mes 12",$O296,0)</f>
        <v>0</v>
      </c>
      <c r="DM296" s="498">
        <f t="shared" ref="DM296:DM305" si="64">IF($AA296="Mes 1",$AD296,0)</f>
        <v>0</v>
      </c>
      <c r="DN296" s="498">
        <f t="shared" ref="DN296:DN305" si="65">IF($AA296="Mes 2",$AD296,0)</f>
        <v>0</v>
      </c>
      <c r="DO296" s="498">
        <f t="shared" ref="DO296:DO305" si="66">IF($AA296="Mes 3",$AD296,0)</f>
        <v>0</v>
      </c>
      <c r="DP296" s="498">
        <f t="shared" ref="DP296:DP305" si="67">IF($AA296="Mes 4",$AD296,0)</f>
        <v>0</v>
      </c>
      <c r="DQ296" s="498">
        <f t="shared" ref="DQ296:DQ305" si="68">IF($AA296="Mes 5",$AD296,0)</f>
        <v>0</v>
      </c>
      <c r="DR296" s="498">
        <f t="shared" ref="DR296:DR305" si="69">IF($AA296="Mes 6",$AD296,0)</f>
        <v>0</v>
      </c>
      <c r="DS296" s="498">
        <f t="shared" ref="DS296:DS305" si="70">IF($AA296="Mes 7",$AD296,0)</f>
        <v>0</v>
      </c>
      <c r="DT296" s="498">
        <f t="shared" ref="DT296:DT305" si="71">IF($AA296="Mes 8",$AD296,0)</f>
        <v>0</v>
      </c>
      <c r="DU296" s="498">
        <f t="shared" ref="DU296:DU305" si="72">IF($AA296="Mes 9",$AD296,0)</f>
        <v>0</v>
      </c>
      <c r="DV296" s="498">
        <f t="shared" ref="DV296:DV305" si="73">IF($AA296="Mes 10",$AD296,0)</f>
        <v>0</v>
      </c>
      <c r="DW296" s="498">
        <f t="shared" ref="DW296:DW305" si="74">IF($AA296="Mes 11",$AD296,0)</f>
        <v>0</v>
      </c>
      <c r="DX296" s="498">
        <f t="shared" ref="DX296:DX305" si="75">IF($AA296="Mes 12",$AD296,0)</f>
        <v>0</v>
      </c>
      <c r="DZ296" s="498">
        <f t="shared" ref="DZ296:DZ305" si="76">IF($AA296="Mes 1",$AG296,0)</f>
        <v>0</v>
      </c>
      <c r="EA296" s="498">
        <f t="shared" ref="EA296:EA305" si="77">IF($AA296="Mes 2",$AG296,0)</f>
        <v>0</v>
      </c>
      <c r="EB296" s="498">
        <f t="shared" ref="EB296:EB305" si="78">IF($AA296="Mes 3",$AG296,0)</f>
        <v>0</v>
      </c>
      <c r="EC296" s="498">
        <f t="shared" ref="EC296:EC305" si="79">IF($AA296="Mes 4",$AG296,0)</f>
        <v>0</v>
      </c>
      <c r="ED296" s="498">
        <f t="shared" ref="ED296:ED305" si="80">IF($AA296="Mes 5",$AG296,0)</f>
        <v>0</v>
      </c>
      <c r="EE296" s="498">
        <f t="shared" ref="EE296:EE305" si="81">IF($AA296="Mes 6",$AG296,0)</f>
        <v>0</v>
      </c>
      <c r="EF296" s="498">
        <f t="shared" ref="EF296:EF305" si="82">IF($AA296="Mes 7",$AG296,0)</f>
        <v>0</v>
      </c>
      <c r="EG296" s="498">
        <f t="shared" ref="EG296:EG305" si="83">IF($AA296="Mes 8",$AG296,0)</f>
        <v>0</v>
      </c>
      <c r="EH296" s="498">
        <f t="shared" ref="EH296:EH305" si="84">IF($AA296="Mes 9",$AG296,0)</f>
        <v>0</v>
      </c>
      <c r="EI296" s="498">
        <f t="shared" ref="EI296:EI305" si="85">IF($AA296="Mes 10",$AG296,0)</f>
        <v>0</v>
      </c>
      <c r="EJ296" s="498">
        <f t="shared" ref="EJ296:EJ305" si="86">IF($AA296="Mes 11",$AG296,0)</f>
        <v>0</v>
      </c>
      <c r="EK296" s="498">
        <f t="shared" ref="EK296:EK305" si="87">IF($AA296="Mes 12",$AG296,0)</f>
        <v>0</v>
      </c>
      <c r="EM296" s="499">
        <f t="shared" ref="EM296:EM305" si="88">IF($AA296="Mes 1",$AJ296,0)</f>
        <v>0</v>
      </c>
      <c r="EN296" s="499">
        <f t="shared" ref="EN296:EN305" si="89">IF($AA296="Mes 2",$AJ296,0)</f>
        <v>0</v>
      </c>
      <c r="EO296" s="499">
        <f t="shared" ref="EO296:EO305" si="90">IF($AA296="Mes 3",$AJ296,0)</f>
        <v>0</v>
      </c>
      <c r="EP296" s="499">
        <f t="shared" ref="EP296:EP305" si="91">IF($AA296="Mes 4",$AJ296,0)</f>
        <v>0</v>
      </c>
      <c r="EQ296" s="499">
        <f t="shared" ref="EQ296:EQ305" si="92">IF($AA296="Mes 5",$AJ296,0)</f>
        <v>0</v>
      </c>
      <c r="ER296" s="499">
        <f t="shared" ref="ER296:ER305" si="93">IF($AA296="Mes 6",$AJ296,0)</f>
        <v>0</v>
      </c>
      <c r="ES296" s="499">
        <f t="shared" ref="ES296:ES305" si="94">IF($AA296="Mes 7",$AJ296,0)</f>
        <v>0</v>
      </c>
      <c r="ET296" s="499">
        <f t="shared" ref="ET296:ET305" si="95">IF($AA296="Mes 8",$AJ296,0)</f>
        <v>0</v>
      </c>
      <c r="EU296" s="499">
        <f t="shared" ref="EU296:EU305" si="96">IF($AA296="Mes 9",$AJ296,0)</f>
        <v>0</v>
      </c>
      <c r="EV296" s="499">
        <f t="shared" ref="EV296:EV305" si="97">IF($AA296="Mes 10",$AJ296,0)</f>
        <v>0</v>
      </c>
      <c r="EW296" s="499">
        <f t="shared" ref="EW296:EW305" si="98">IF($AA296="Mes 11",$AJ296,0)</f>
        <v>0</v>
      </c>
      <c r="EX296" s="499">
        <f t="shared" ref="EX296:EX305" si="99">IF($AA296="Mes 12",$AJ296,0)</f>
        <v>0</v>
      </c>
      <c r="EZ296" s="500">
        <f t="shared" ref="EZ296:FK305" si="100">IF(EM296=0,0,+DZ296/EM296)</f>
        <v>0</v>
      </c>
      <c r="FA296" s="500">
        <f t="shared" si="100"/>
        <v>0</v>
      </c>
      <c r="FB296" s="500">
        <f t="shared" si="100"/>
        <v>0</v>
      </c>
      <c r="FC296" s="500">
        <f t="shared" si="100"/>
        <v>0</v>
      </c>
      <c r="FD296" s="500">
        <f t="shared" si="100"/>
        <v>0</v>
      </c>
      <c r="FE296" s="500">
        <f t="shared" si="100"/>
        <v>0</v>
      </c>
      <c r="FF296" s="500">
        <f t="shared" si="100"/>
        <v>0</v>
      </c>
      <c r="FG296" s="500">
        <f t="shared" si="100"/>
        <v>0</v>
      </c>
      <c r="FH296" s="500">
        <f t="shared" si="100"/>
        <v>0</v>
      </c>
      <c r="FI296" s="500">
        <f t="shared" si="100"/>
        <v>0</v>
      </c>
      <c r="FJ296" s="500">
        <f t="shared" si="100"/>
        <v>0</v>
      </c>
      <c r="FK296" s="500">
        <f t="shared" si="100"/>
        <v>0</v>
      </c>
      <c r="FM296" s="500">
        <f t="shared" ref="FM296:FX305" si="101">+EZ296*DM296</f>
        <v>0</v>
      </c>
      <c r="FN296" s="500">
        <f t="shared" si="101"/>
        <v>0</v>
      </c>
      <c r="FO296" s="500">
        <f t="shared" si="101"/>
        <v>0</v>
      </c>
      <c r="FP296" s="500">
        <f t="shared" si="101"/>
        <v>0</v>
      </c>
      <c r="FQ296" s="500">
        <f t="shared" si="101"/>
        <v>0</v>
      </c>
      <c r="FR296" s="500">
        <f t="shared" si="101"/>
        <v>0</v>
      </c>
      <c r="FS296" s="500">
        <f t="shared" si="101"/>
        <v>0</v>
      </c>
      <c r="FT296" s="500">
        <f t="shared" si="101"/>
        <v>0</v>
      </c>
      <c r="FU296" s="500">
        <f t="shared" si="101"/>
        <v>0</v>
      </c>
      <c r="FV296" s="500">
        <f t="shared" si="101"/>
        <v>0</v>
      </c>
      <c r="FW296" s="500">
        <f t="shared" si="101"/>
        <v>0</v>
      </c>
      <c r="FX296" s="500">
        <f t="shared" si="101"/>
        <v>0</v>
      </c>
    </row>
    <row r="297" spans="1:180" s="463" customFormat="1" ht="24" customHeight="1">
      <c r="A297" s="488"/>
      <c r="B297" s="489"/>
      <c r="C297" s="496">
        <v>2</v>
      </c>
      <c r="D297" s="822" t="str">
        <f t="shared" si="22"/>
        <v xml:space="preserve"> </v>
      </c>
      <c r="E297" s="822"/>
      <c r="F297" s="822"/>
      <c r="G297" s="822"/>
      <c r="H297" s="822"/>
      <c r="I297" s="822"/>
      <c r="J297" s="822"/>
      <c r="K297" s="822"/>
      <c r="L297" s="822"/>
      <c r="M297" s="822"/>
      <c r="N297" s="823"/>
      <c r="O297" s="851" t="str">
        <f>IF(BA326=0," ",$BA$325)</f>
        <v>70201  -  Actividades de consultoría de gestión</v>
      </c>
      <c r="P297" s="852"/>
      <c r="Q297" s="853"/>
      <c r="R297" s="845" t="str">
        <f t="shared" ref="R297:R305" si="102">IF(O297=" "," ",AA297)</f>
        <v xml:space="preserve"> </v>
      </c>
      <c r="S297" s="846"/>
      <c r="T297" s="847"/>
      <c r="U297" s="848"/>
      <c r="V297" s="849"/>
      <c r="W297" s="850"/>
      <c r="X297" s="845"/>
      <c r="Y297" s="846"/>
      <c r="Z297" s="847"/>
      <c r="AA297" s="851" t="str">
        <f t="shared" ref="AA297:AA305" si="103">IF(AU326&gt;0,CONCATENATE("Mes ",AU326)," ")</f>
        <v xml:space="preserve"> </v>
      </c>
      <c r="AB297" s="852"/>
      <c r="AC297" s="853"/>
      <c r="AD297" s="832">
        <f>+S190</f>
        <v>0</v>
      </c>
      <c r="AE297" s="832"/>
      <c r="AF297" s="832"/>
      <c r="AG297" s="854">
        <f t="shared" si="23"/>
        <v>0</v>
      </c>
      <c r="AH297" s="855"/>
      <c r="AI297" s="856"/>
      <c r="AJ297" s="842">
        <f t="shared" si="24"/>
        <v>0</v>
      </c>
      <c r="AK297" s="843"/>
      <c r="AL297" s="844" t="e">
        <f t="shared" ref="AL297:AL305" si="104">AN297/$AN$306</f>
        <v>#DIV/0!</v>
      </c>
      <c r="AM297" s="844"/>
      <c r="AN297" s="824">
        <f t="shared" ref="AN297:AN305" si="105">AD297*AG297</f>
        <v>0</v>
      </c>
      <c r="AO297" s="825"/>
      <c r="AP297" s="825"/>
      <c r="AQ297" s="826"/>
      <c r="AR297" s="112"/>
      <c r="AS297" s="491"/>
      <c r="AT297" s="491"/>
      <c r="AU297" s="492">
        <f t="shared" si="21"/>
        <v>0</v>
      </c>
      <c r="AV297" s="493"/>
      <c r="AW297" s="599" t="s">
        <v>682</v>
      </c>
      <c r="AX297" s="493"/>
      <c r="AY297" s="492" t="str">
        <f t="shared" si="25"/>
        <v xml:space="preserve"> </v>
      </c>
      <c r="AZ297" s="493"/>
      <c r="BA297" s="492">
        <f t="shared" si="26"/>
        <v>0</v>
      </c>
      <c r="BB297" s="493"/>
      <c r="BC297" s="497">
        <f t="shared" si="27"/>
        <v>0</v>
      </c>
      <c r="BD297" s="493"/>
      <c r="BE297" s="493"/>
      <c r="BF297" s="494"/>
      <c r="BG297" s="494">
        <v>2</v>
      </c>
      <c r="BQ297" s="498">
        <f t="shared" si="28"/>
        <v>0</v>
      </c>
      <c r="BR297" s="498">
        <f t="shared" si="29"/>
        <v>0</v>
      </c>
      <c r="BS297" s="498">
        <f t="shared" si="30"/>
        <v>0</v>
      </c>
      <c r="BT297" s="498">
        <f t="shared" si="31"/>
        <v>0</v>
      </c>
      <c r="BU297" s="498">
        <f t="shared" si="32"/>
        <v>0</v>
      </c>
      <c r="BV297" s="498">
        <f t="shared" si="33"/>
        <v>0</v>
      </c>
      <c r="BW297" s="498">
        <f t="shared" si="34"/>
        <v>0</v>
      </c>
      <c r="BX297" s="498">
        <f t="shared" si="35"/>
        <v>0</v>
      </c>
      <c r="BY297" s="498">
        <f t="shared" si="36"/>
        <v>0</v>
      </c>
      <c r="BZ297" s="498">
        <f t="shared" si="37"/>
        <v>0</v>
      </c>
      <c r="CA297" s="498">
        <f t="shared" si="38"/>
        <v>0</v>
      </c>
      <c r="CB297" s="498">
        <f t="shared" si="39"/>
        <v>0</v>
      </c>
      <c r="CD297" s="498">
        <f t="shared" si="40"/>
        <v>0</v>
      </c>
      <c r="CE297" s="498">
        <f t="shared" si="41"/>
        <v>0</v>
      </c>
      <c r="CF297" s="498">
        <f t="shared" si="42"/>
        <v>0</v>
      </c>
      <c r="CG297" s="498">
        <f t="shared" si="43"/>
        <v>0</v>
      </c>
      <c r="CH297" s="498">
        <f t="shared" si="44"/>
        <v>0</v>
      </c>
      <c r="CI297" s="498">
        <f t="shared" si="45"/>
        <v>0</v>
      </c>
      <c r="CJ297" s="498">
        <f t="shared" si="46"/>
        <v>0</v>
      </c>
      <c r="CK297" s="498">
        <f t="shared" si="47"/>
        <v>0</v>
      </c>
      <c r="CL297" s="498">
        <f t="shared" si="48"/>
        <v>0</v>
      </c>
      <c r="CM297" s="498">
        <f t="shared" si="49"/>
        <v>0</v>
      </c>
      <c r="CN297" s="498">
        <f t="shared" si="50"/>
        <v>0</v>
      </c>
      <c r="CO297" s="498">
        <f t="shared" si="51"/>
        <v>0</v>
      </c>
      <c r="CQ297" s="495"/>
      <c r="CZ297" s="498">
        <f t="shared" si="52"/>
        <v>0</v>
      </c>
      <c r="DA297" s="498">
        <f t="shared" si="53"/>
        <v>0</v>
      </c>
      <c r="DB297" s="498">
        <f t="shared" si="54"/>
        <v>0</v>
      </c>
      <c r="DC297" s="498">
        <f t="shared" si="55"/>
        <v>0</v>
      </c>
      <c r="DD297" s="498">
        <f t="shared" si="56"/>
        <v>0</v>
      </c>
      <c r="DE297" s="498">
        <f t="shared" si="57"/>
        <v>0</v>
      </c>
      <c r="DF297" s="498">
        <f t="shared" si="58"/>
        <v>0</v>
      </c>
      <c r="DG297" s="498">
        <f t="shared" si="59"/>
        <v>0</v>
      </c>
      <c r="DH297" s="498">
        <f t="shared" si="60"/>
        <v>0</v>
      </c>
      <c r="DI297" s="498">
        <f t="shared" si="61"/>
        <v>0</v>
      </c>
      <c r="DJ297" s="498">
        <f t="shared" si="62"/>
        <v>0</v>
      </c>
      <c r="DK297" s="498">
        <f t="shared" si="63"/>
        <v>0</v>
      </c>
      <c r="DM297" s="498">
        <f t="shared" si="64"/>
        <v>0</v>
      </c>
      <c r="DN297" s="498">
        <f t="shared" si="65"/>
        <v>0</v>
      </c>
      <c r="DO297" s="498">
        <f t="shared" si="66"/>
        <v>0</v>
      </c>
      <c r="DP297" s="498">
        <f t="shared" si="67"/>
        <v>0</v>
      </c>
      <c r="DQ297" s="498">
        <f t="shared" si="68"/>
        <v>0</v>
      </c>
      <c r="DR297" s="498">
        <f t="shared" si="69"/>
        <v>0</v>
      </c>
      <c r="DS297" s="498">
        <f t="shared" si="70"/>
        <v>0</v>
      </c>
      <c r="DT297" s="498">
        <f t="shared" si="71"/>
        <v>0</v>
      </c>
      <c r="DU297" s="498">
        <f t="shared" si="72"/>
        <v>0</v>
      </c>
      <c r="DV297" s="498">
        <f t="shared" si="73"/>
        <v>0</v>
      </c>
      <c r="DW297" s="498">
        <f t="shared" si="74"/>
        <v>0</v>
      </c>
      <c r="DX297" s="498">
        <f t="shared" si="75"/>
        <v>0</v>
      </c>
      <c r="DZ297" s="498">
        <f t="shared" si="76"/>
        <v>0</v>
      </c>
      <c r="EA297" s="498">
        <f t="shared" si="77"/>
        <v>0</v>
      </c>
      <c r="EB297" s="498">
        <f t="shared" si="78"/>
        <v>0</v>
      </c>
      <c r="EC297" s="498">
        <f t="shared" si="79"/>
        <v>0</v>
      </c>
      <c r="ED297" s="498">
        <f t="shared" si="80"/>
        <v>0</v>
      </c>
      <c r="EE297" s="498">
        <f t="shared" si="81"/>
        <v>0</v>
      </c>
      <c r="EF297" s="498">
        <f t="shared" si="82"/>
        <v>0</v>
      </c>
      <c r="EG297" s="498">
        <f t="shared" si="83"/>
        <v>0</v>
      </c>
      <c r="EH297" s="498">
        <f t="shared" si="84"/>
        <v>0</v>
      </c>
      <c r="EI297" s="498">
        <f t="shared" si="85"/>
        <v>0</v>
      </c>
      <c r="EJ297" s="498">
        <f t="shared" si="86"/>
        <v>0</v>
      </c>
      <c r="EK297" s="498">
        <f t="shared" si="87"/>
        <v>0</v>
      </c>
      <c r="EM297" s="499">
        <f t="shared" si="88"/>
        <v>0</v>
      </c>
      <c r="EN297" s="499">
        <f t="shared" si="89"/>
        <v>0</v>
      </c>
      <c r="EO297" s="499">
        <f t="shared" si="90"/>
        <v>0</v>
      </c>
      <c r="EP297" s="499">
        <f t="shared" si="91"/>
        <v>0</v>
      </c>
      <c r="EQ297" s="499">
        <f t="shared" si="92"/>
        <v>0</v>
      </c>
      <c r="ER297" s="499">
        <f t="shared" si="93"/>
        <v>0</v>
      </c>
      <c r="ES297" s="499">
        <f t="shared" si="94"/>
        <v>0</v>
      </c>
      <c r="ET297" s="499">
        <f t="shared" si="95"/>
        <v>0</v>
      </c>
      <c r="EU297" s="499">
        <f t="shared" si="96"/>
        <v>0</v>
      </c>
      <c r="EV297" s="499">
        <f t="shared" si="97"/>
        <v>0</v>
      </c>
      <c r="EW297" s="499">
        <f t="shared" si="98"/>
        <v>0</v>
      </c>
      <c r="EX297" s="499">
        <f t="shared" si="99"/>
        <v>0</v>
      </c>
      <c r="EZ297" s="500">
        <f t="shared" si="100"/>
        <v>0</v>
      </c>
      <c r="FA297" s="500">
        <f t="shared" si="100"/>
        <v>0</v>
      </c>
      <c r="FB297" s="500">
        <f t="shared" si="100"/>
        <v>0</v>
      </c>
      <c r="FC297" s="500">
        <f t="shared" si="100"/>
        <v>0</v>
      </c>
      <c r="FD297" s="500">
        <f t="shared" si="100"/>
        <v>0</v>
      </c>
      <c r="FE297" s="500">
        <f t="shared" si="100"/>
        <v>0</v>
      </c>
      <c r="FF297" s="500">
        <f t="shared" si="100"/>
        <v>0</v>
      </c>
      <c r="FG297" s="500">
        <f t="shared" si="100"/>
        <v>0</v>
      </c>
      <c r="FH297" s="500">
        <f t="shared" si="100"/>
        <v>0</v>
      </c>
      <c r="FI297" s="500">
        <f t="shared" si="100"/>
        <v>0</v>
      </c>
      <c r="FJ297" s="500">
        <f t="shared" si="100"/>
        <v>0</v>
      </c>
      <c r="FK297" s="500">
        <f t="shared" si="100"/>
        <v>0</v>
      </c>
      <c r="FM297" s="500">
        <f t="shared" si="101"/>
        <v>0</v>
      </c>
      <c r="FN297" s="500">
        <f t="shared" si="101"/>
        <v>0</v>
      </c>
      <c r="FO297" s="500">
        <f t="shared" si="101"/>
        <v>0</v>
      </c>
      <c r="FP297" s="500">
        <f t="shared" si="101"/>
        <v>0</v>
      </c>
      <c r="FQ297" s="500">
        <f t="shared" si="101"/>
        <v>0</v>
      </c>
      <c r="FR297" s="500">
        <f t="shared" si="101"/>
        <v>0</v>
      </c>
      <c r="FS297" s="500">
        <f t="shared" si="101"/>
        <v>0</v>
      </c>
      <c r="FT297" s="500">
        <f t="shared" si="101"/>
        <v>0</v>
      </c>
      <c r="FU297" s="500">
        <f t="shared" si="101"/>
        <v>0</v>
      </c>
      <c r="FV297" s="500">
        <f t="shared" si="101"/>
        <v>0</v>
      </c>
      <c r="FW297" s="500">
        <f t="shared" si="101"/>
        <v>0</v>
      </c>
      <c r="FX297" s="500">
        <f t="shared" si="101"/>
        <v>0</v>
      </c>
    </row>
    <row r="298" spans="1:180" s="463" customFormat="1" ht="24" customHeight="1">
      <c r="A298" s="488"/>
      <c r="B298" s="489"/>
      <c r="C298" s="496">
        <v>3</v>
      </c>
      <c r="D298" s="822">
        <f t="shared" si="22"/>
        <v>0</v>
      </c>
      <c r="E298" s="822"/>
      <c r="F298" s="822"/>
      <c r="G298" s="822"/>
      <c r="H298" s="822"/>
      <c r="I298" s="822"/>
      <c r="J298" s="822"/>
      <c r="K298" s="822"/>
      <c r="L298" s="822"/>
      <c r="M298" s="822"/>
      <c r="N298" s="823"/>
      <c r="O298" s="851" t="str">
        <f t="shared" ref="O298:O305" si="106">IF(BA327=0," ",$BA$325)</f>
        <v>70201  -  Actividades de consultoría de gestión</v>
      </c>
      <c r="P298" s="852"/>
      <c r="Q298" s="853"/>
      <c r="R298" s="845" t="str">
        <f t="shared" si="102"/>
        <v/>
      </c>
      <c r="S298" s="846"/>
      <c r="T298" s="847"/>
      <c r="U298" s="848"/>
      <c r="V298" s="849"/>
      <c r="W298" s="850"/>
      <c r="X298" s="845"/>
      <c r="Y298" s="846"/>
      <c r="Z298" s="847"/>
      <c r="AA298" s="851" t="str">
        <f t="shared" si="103"/>
        <v/>
      </c>
      <c r="AB298" s="852"/>
      <c r="AC298" s="853"/>
      <c r="AD298" s="832">
        <f>+S197</f>
        <v>0</v>
      </c>
      <c r="AE298" s="832"/>
      <c r="AF298" s="832"/>
      <c r="AG298" s="854">
        <f t="shared" si="23"/>
        <v>0</v>
      </c>
      <c r="AH298" s="855"/>
      <c r="AI298" s="856"/>
      <c r="AJ298" s="842">
        <f t="shared" si="24"/>
        <v>0</v>
      </c>
      <c r="AK298" s="843"/>
      <c r="AL298" s="844" t="e">
        <f t="shared" si="104"/>
        <v>#DIV/0!</v>
      </c>
      <c r="AM298" s="844"/>
      <c r="AN298" s="824">
        <f t="shared" si="105"/>
        <v>0</v>
      </c>
      <c r="AO298" s="825"/>
      <c r="AP298" s="825"/>
      <c r="AQ298" s="826"/>
      <c r="AR298" s="112"/>
      <c r="AS298" s="491"/>
      <c r="AT298" s="491"/>
      <c r="AU298" s="492">
        <f t="shared" si="21"/>
        <v>0</v>
      </c>
      <c r="AV298" s="493"/>
      <c r="AW298" s="599" t="s">
        <v>683</v>
      </c>
      <c r="AX298" s="493"/>
      <c r="AY298" s="492">
        <f t="shared" si="25"/>
        <v>0</v>
      </c>
      <c r="AZ298" s="493"/>
      <c r="BA298" s="492">
        <f t="shared" si="26"/>
        <v>0</v>
      </c>
      <c r="BB298" s="493"/>
      <c r="BC298" s="497">
        <f t="shared" si="27"/>
        <v>0</v>
      </c>
      <c r="BD298" s="493"/>
      <c r="BE298" s="493"/>
      <c r="BF298" s="494"/>
      <c r="BG298" s="494">
        <v>3</v>
      </c>
      <c r="BQ298" s="498">
        <f t="shared" si="28"/>
        <v>0</v>
      </c>
      <c r="BR298" s="498">
        <f t="shared" si="29"/>
        <v>0</v>
      </c>
      <c r="BS298" s="498">
        <f t="shared" si="30"/>
        <v>0</v>
      </c>
      <c r="BT298" s="498">
        <f t="shared" si="31"/>
        <v>0</v>
      </c>
      <c r="BU298" s="498">
        <f t="shared" si="32"/>
        <v>0</v>
      </c>
      <c r="BV298" s="498">
        <f t="shared" si="33"/>
        <v>0</v>
      </c>
      <c r="BW298" s="498">
        <f t="shared" si="34"/>
        <v>0</v>
      </c>
      <c r="BX298" s="498">
        <f t="shared" si="35"/>
        <v>0</v>
      </c>
      <c r="BY298" s="498">
        <f t="shared" si="36"/>
        <v>0</v>
      </c>
      <c r="BZ298" s="498">
        <f t="shared" si="37"/>
        <v>0</v>
      </c>
      <c r="CA298" s="498">
        <f t="shared" si="38"/>
        <v>0</v>
      </c>
      <c r="CB298" s="498">
        <f t="shared" si="39"/>
        <v>0</v>
      </c>
      <c r="CD298" s="498">
        <f t="shared" si="40"/>
        <v>0</v>
      </c>
      <c r="CE298" s="498">
        <f t="shared" si="41"/>
        <v>0</v>
      </c>
      <c r="CF298" s="498">
        <f t="shared" si="42"/>
        <v>0</v>
      </c>
      <c r="CG298" s="498">
        <f t="shared" si="43"/>
        <v>0</v>
      </c>
      <c r="CH298" s="498">
        <f t="shared" si="44"/>
        <v>0</v>
      </c>
      <c r="CI298" s="498">
        <f t="shared" si="45"/>
        <v>0</v>
      </c>
      <c r="CJ298" s="498">
        <f t="shared" si="46"/>
        <v>0</v>
      </c>
      <c r="CK298" s="498">
        <f t="shared" si="47"/>
        <v>0</v>
      </c>
      <c r="CL298" s="498">
        <f t="shared" si="48"/>
        <v>0</v>
      </c>
      <c r="CM298" s="498">
        <f t="shared" si="49"/>
        <v>0</v>
      </c>
      <c r="CN298" s="498">
        <f t="shared" si="50"/>
        <v>0</v>
      </c>
      <c r="CO298" s="498">
        <f t="shared" si="51"/>
        <v>0</v>
      </c>
      <c r="CQ298" s="495"/>
      <c r="CZ298" s="498">
        <f t="shared" si="52"/>
        <v>0</v>
      </c>
      <c r="DA298" s="498">
        <f t="shared" si="53"/>
        <v>0</v>
      </c>
      <c r="DB298" s="498">
        <f t="shared" si="54"/>
        <v>0</v>
      </c>
      <c r="DC298" s="498">
        <f t="shared" si="55"/>
        <v>0</v>
      </c>
      <c r="DD298" s="498">
        <f t="shared" si="56"/>
        <v>0</v>
      </c>
      <c r="DE298" s="498">
        <f t="shared" si="57"/>
        <v>0</v>
      </c>
      <c r="DF298" s="498">
        <f t="shared" si="58"/>
        <v>0</v>
      </c>
      <c r="DG298" s="498">
        <f t="shared" si="59"/>
        <v>0</v>
      </c>
      <c r="DH298" s="498">
        <f t="shared" si="60"/>
        <v>0</v>
      </c>
      <c r="DI298" s="498">
        <f t="shared" si="61"/>
        <v>0</v>
      </c>
      <c r="DJ298" s="498">
        <f t="shared" si="62"/>
        <v>0</v>
      </c>
      <c r="DK298" s="498">
        <f t="shared" si="63"/>
        <v>0</v>
      </c>
      <c r="DM298" s="498">
        <f t="shared" si="64"/>
        <v>0</v>
      </c>
      <c r="DN298" s="498">
        <f t="shared" si="65"/>
        <v>0</v>
      </c>
      <c r="DO298" s="498">
        <f t="shared" si="66"/>
        <v>0</v>
      </c>
      <c r="DP298" s="498">
        <f t="shared" si="67"/>
        <v>0</v>
      </c>
      <c r="DQ298" s="498">
        <f t="shared" si="68"/>
        <v>0</v>
      </c>
      <c r="DR298" s="498">
        <f t="shared" si="69"/>
        <v>0</v>
      </c>
      <c r="DS298" s="498">
        <f t="shared" si="70"/>
        <v>0</v>
      </c>
      <c r="DT298" s="498">
        <f t="shared" si="71"/>
        <v>0</v>
      </c>
      <c r="DU298" s="498">
        <f t="shared" si="72"/>
        <v>0</v>
      </c>
      <c r="DV298" s="498">
        <f t="shared" si="73"/>
        <v>0</v>
      </c>
      <c r="DW298" s="498">
        <f t="shared" si="74"/>
        <v>0</v>
      </c>
      <c r="DX298" s="498">
        <f t="shared" si="75"/>
        <v>0</v>
      </c>
      <c r="DZ298" s="498">
        <f t="shared" si="76"/>
        <v>0</v>
      </c>
      <c r="EA298" s="498">
        <f t="shared" si="77"/>
        <v>0</v>
      </c>
      <c r="EB298" s="498">
        <f t="shared" si="78"/>
        <v>0</v>
      </c>
      <c r="EC298" s="498">
        <f t="shared" si="79"/>
        <v>0</v>
      </c>
      <c r="ED298" s="498">
        <f t="shared" si="80"/>
        <v>0</v>
      </c>
      <c r="EE298" s="498">
        <f t="shared" si="81"/>
        <v>0</v>
      </c>
      <c r="EF298" s="498">
        <f t="shared" si="82"/>
        <v>0</v>
      </c>
      <c r="EG298" s="498">
        <f t="shared" si="83"/>
        <v>0</v>
      </c>
      <c r="EH298" s="498">
        <f t="shared" si="84"/>
        <v>0</v>
      </c>
      <c r="EI298" s="498">
        <f t="shared" si="85"/>
        <v>0</v>
      </c>
      <c r="EJ298" s="498">
        <f t="shared" si="86"/>
        <v>0</v>
      </c>
      <c r="EK298" s="498">
        <f t="shared" si="87"/>
        <v>0</v>
      </c>
      <c r="EM298" s="499">
        <f t="shared" si="88"/>
        <v>0</v>
      </c>
      <c r="EN298" s="499">
        <f t="shared" si="89"/>
        <v>0</v>
      </c>
      <c r="EO298" s="499">
        <f t="shared" si="90"/>
        <v>0</v>
      </c>
      <c r="EP298" s="499">
        <f t="shared" si="91"/>
        <v>0</v>
      </c>
      <c r="EQ298" s="499">
        <f t="shared" si="92"/>
        <v>0</v>
      </c>
      <c r="ER298" s="499">
        <f t="shared" si="93"/>
        <v>0</v>
      </c>
      <c r="ES298" s="499">
        <f t="shared" si="94"/>
        <v>0</v>
      </c>
      <c r="ET298" s="499">
        <f t="shared" si="95"/>
        <v>0</v>
      </c>
      <c r="EU298" s="499">
        <f t="shared" si="96"/>
        <v>0</v>
      </c>
      <c r="EV298" s="499">
        <f t="shared" si="97"/>
        <v>0</v>
      </c>
      <c r="EW298" s="499">
        <f t="shared" si="98"/>
        <v>0</v>
      </c>
      <c r="EX298" s="499">
        <f t="shared" si="99"/>
        <v>0</v>
      </c>
      <c r="EZ298" s="500">
        <f t="shared" si="100"/>
        <v>0</v>
      </c>
      <c r="FA298" s="500">
        <f t="shared" si="100"/>
        <v>0</v>
      </c>
      <c r="FB298" s="500">
        <f t="shared" si="100"/>
        <v>0</v>
      </c>
      <c r="FC298" s="500">
        <f t="shared" si="100"/>
        <v>0</v>
      </c>
      <c r="FD298" s="500">
        <f t="shared" si="100"/>
        <v>0</v>
      </c>
      <c r="FE298" s="500">
        <f t="shared" si="100"/>
        <v>0</v>
      </c>
      <c r="FF298" s="500">
        <f t="shared" si="100"/>
        <v>0</v>
      </c>
      <c r="FG298" s="500">
        <f t="shared" si="100"/>
        <v>0</v>
      </c>
      <c r="FH298" s="500">
        <f t="shared" si="100"/>
        <v>0</v>
      </c>
      <c r="FI298" s="500">
        <f t="shared" si="100"/>
        <v>0</v>
      </c>
      <c r="FJ298" s="500">
        <f t="shared" si="100"/>
        <v>0</v>
      </c>
      <c r="FK298" s="500">
        <f t="shared" si="100"/>
        <v>0</v>
      </c>
      <c r="FM298" s="500">
        <f t="shared" si="101"/>
        <v>0</v>
      </c>
      <c r="FN298" s="500">
        <f t="shared" si="101"/>
        <v>0</v>
      </c>
      <c r="FO298" s="500">
        <f t="shared" si="101"/>
        <v>0</v>
      </c>
      <c r="FP298" s="500">
        <f t="shared" si="101"/>
        <v>0</v>
      </c>
      <c r="FQ298" s="500">
        <f t="shared" si="101"/>
        <v>0</v>
      </c>
      <c r="FR298" s="500">
        <f t="shared" si="101"/>
        <v>0</v>
      </c>
      <c r="FS298" s="500">
        <f t="shared" si="101"/>
        <v>0</v>
      </c>
      <c r="FT298" s="500">
        <f t="shared" si="101"/>
        <v>0</v>
      </c>
      <c r="FU298" s="500">
        <f t="shared" si="101"/>
        <v>0</v>
      </c>
      <c r="FV298" s="500">
        <f t="shared" si="101"/>
        <v>0</v>
      </c>
      <c r="FW298" s="500">
        <f t="shared" si="101"/>
        <v>0</v>
      </c>
      <c r="FX298" s="500">
        <f t="shared" si="101"/>
        <v>0</v>
      </c>
    </row>
    <row r="299" spans="1:180" s="463" customFormat="1" ht="24" customHeight="1">
      <c r="A299" s="488"/>
      <c r="B299" s="489"/>
      <c r="C299" s="496">
        <v>4</v>
      </c>
      <c r="D299" s="822">
        <f t="shared" si="22"/>
        <v>0</v>
      </c>
      <c r="E299" s="822"/>
      <c r="F299" s="822"/>
      <c r="G299" s="822"/>
      <c r="H299" s="822"/>
      <c r="I299" s="822"/>
      <c r="J299" s="822"/>
      <c r="K299" s="822"/>
      <c r="L299" s="822"/>
      <c r="M299" s="822"/>
      <c r="N299" s="823"/>
      <c r="O299" s="851" t="str">
        <f t="shared" si="106"/>
        <v>70201  -  Actividades de consultoría de gestión</v>
      </c>
      <c r="P299" s="852"/>
      <c r="Q299" s="853"/>
      <c r="R299" s="845" t="str">
        <f t="shared" si="102"/>
        <v/>
      </c>
      <c r="S299" s="846"/>
      <c r="T299" s="847"/>
      <c r="U299" s="848"/>
      <c r="V299" s="849"/>
      <c r="W299" s="850"/>
      <c r="X299" s="845"/>
      <c r="Y299" s="846"/>
      <c r="Z299" s="847"/>
      <c r="AA299" s="851" t="str">
        <f t="shared" si="103"/>
        <v/>
      </c>
      <c r="AB299" s="852"/>
      <c r="AC299" s="853"/>
      <c r="AD299" s="832">
        <f>+S204</f>
        <v>0</v>
      </c>
      <c r="AE299" s="832"/>
      <c r="AF299" s="832"/>
      <c r="AG299" s="854">
        <f t="shared" si="23"/>
        <v>0</v>
      </c>
      <c r="AH299" s="855"/>
      <c r="AI299" s="856"/>
      <c r="AJ299" s="842">
        <f t="shared" si="24"/>
        <v>0</v>
      </c>
      <c r="AK299" s="843"/>
      <c r="AL299" s="844" t="e">
        <f t="shared" si="104"/>
        <v>#DIV/0!</v>
      </c>
      <c r="AM299" s="844"/>
      <c r="AN299" s="824">
        <f t="shared" si="105"/>
        <v>0</v>
      </c>
      <c r="AO299" s="825"/>
      <c r="AP299" s="825"/>
      <c r="AQ299" s="826"/>
      <c r="AR299" s="112"/>
      <c r="AS299" s="491"/>
      <c r="AT299" s="491"/>
      <c r="AU299" s="492">
        <f t="shared" si="21"/>
        <v>0</v>
      </c>
      <c r="AV299" s="493"/>
      <c r="AW299" s="599" t="s">
        <v>684</v>
      </c>
      <c r="AX299" s="493"/>
      <c r="AY299" s="492">
        <f t="shared" si="25"/>
        <v>0</v>
      </c>
      <c r="AZ299" s="493"/>
      <c r="BA299" s="492">
        <f t="shared" si="26"/>
        <v>0</v>
      </c>
      <c r="BB299" s="493"/>
      <c r="BC299" s="497">
        <f t="shared" si="27"/>
        <v>0</v>
      </c>
      <c r="BD299" s="493"/>
      <c r="BE299" s="493"/>
      <c r="BF299" s="494"/>
      <c r="BG299" s="494">
        <v>4</v>
      </c>
      <c r="BQ299" s="498">
        <f t="shared" si="28"/>
        <v>0</v>
      </c>
      <c r="BR299" s="498">
        <f t="shared" si="29"/>
        <v>0</v>
      </c>
      <c r="BS299" s="498">
        <f t="shared" si="30"/>
        <v>0</v>
      </c>
      <c r="BT299" s="498">
        <f t="shared" si="31"/>
        <v>0</v>
      </c>
      <c r="BU299" s="498">
        <f t="shared" si="32"/>
        <v>0</v>
      </c>
      <c r="BV299" s="498">
        <f t="shared" si="33"/>
        <v>0</v>
      </c>
      <c r="BW299" s="498">
        <f t="shared" si="34"/>
        <v>0</v>
      </c>
      <c r="BX299" s="498">
        <f t="shared" si="35"/>
        <v>0</v>
      </c>
      <c r="BY299" s="498">
        <f t="shared" si="36"/>
        <v>0</v>
      </c>
      <c r="BZ299" s="498">
        <f t="shared" si="37"/>
        <v>0</v>
      </c>
      <c r="CA299" s="498">
        <f t="shared" si="38"/>
        <v>0</v>
      </c>
      <c r="CB299" s="498">
        <f t="shared" si="39"/>
        <v>0</v>
      </c>
      <c r="CD299" s="498">
        <f t="shared" si="40"/>
        <v>0</v>
      </c>
      <c r="CE299" s="498">
        <f t="shared" si="41"/>
        <v>0</v>
      </c>
      <c r="CF299" s="498">
        <f t="shared" si="42"/>
        <v>0</v>
      </c>
      <c r="CG299" s="498">
        <f t="shared" si="43"/>
        <v>0</v>
      </c>
      <c r="CH299" s="498">
        <f t="shared" si="44"/>
        <v>0</v>
      </c>
      <c r="CI299" s="498">
        <f t="shared" si="45"/>
        <v>0</v>
      </c>
      <c r="CJ299" s="498">
        <f t="shared" si="46"/>
        <v>0</v>
      </c>
      <c r="CK299" s="498">
        <f t="shared" si="47"/>
        <v>0</v>
      </c>
      <c r="CL299" s="498">
        <f t="shared" si="48"/>
        <v>0</v>
      </c>
      <c r="CM299" s="498">
        <f t="shared" si="49"/>
        <v>0</v>
      </c>
      <c r="CN299" s="498">
        <f t="shared" si="50"/>
        <v>0</v>
      </c>
      <c r="CO299" s="498">
        <f t="shared" si="51"/>
        <v>0</v>
      </c>
      <c r="CQ299" s="495"/>
      <c r="CZ299" s="498">
        <f t="shared" si="52"/>
        <v>0</v>
      </c>
      <c r="DA299" s="498">
        <f t="shared" si="53"/>
        <v>0</v>
      </c>
      <c r="DB299" s="498">
        <f t="shared" si="54"/>
        <v>0</v>
      </c>
      <c r="DC299" s="498">
        <f t="shared" si="55"/>
        <v>0</v>
      </c>
      <c r="DD299" s="498">
        <f t="shared" si="56"/>
        <v>0</v>
      </c>
      <c r="DE299" s="498">
        <f t="shared" si="57"/>
        <v>0</v>
      </c>
      <c r="DF299" s="498">
        <f t="shared" si="58"/>
        <v>0</v>
      </c>
      <c r="DG299" s="498">
        <f t="shared" si="59"/>
        <v>0</v>
      </c>
      <c r="DH299" s="498">
        <f t="shared" si="60"/>
        <v>0</v>
      </c>
      <c r="DI299" s="498">
        <f t="shared" si="61"/>
        <v>0</v>
      </c>
      <c r="DJ299" s="498">
        <f t="shared" si="62"/>
        <v>0</v>
      </c>
      <c r="DK299" s="498">
        <f t="shared" si="63"/>
        <v>0</v>
      </c>
      <c r="DM299" s="498">
        <f t="shared" si="64"/>
        <v>0</v>
      </c>
      <c r="DN299" s="498">
        <f t="shared" si="65"/>
        <v>0</v>
      </c>
      <c r="DO299" s="498">
        <f t="shared" si="66"/>
        <v>0</v>
      </c>
      <c r="DP299" s="498">
        <f t="shared" si="67"/>
        <v>0</v>
      </c>
      <c r="DQ299" s="498">
        <f t="shared" si="68"/>
        <v>0</v>
      </c>
      <c r="DR299" s="498">
        <f t="shared" si="69"/>
        <v>0</v>
      </c>
      <c r="DS299" s="498">
        <f t="shared" si="70"/>
        <v>0</v>
      </c>
      <c r="DT299" s="498">
        <f t="shared" si="71"/>
        <v>0</v>
      </c>
      <c r="DU299" s="498">
        <f t="shared" si="72"/>
        <v>0</v>
      </c>
      <c r="DV299" s="498">
        <f t="shared" si="73"/>
        <v>0</v>
      </c>
      <c r="DW299" s="498">
        <f t="shared" si="74"/>
        <v>0</v>
      </c>
      <c r="DX299" s="498">
        <f t="shared" si="75"/>
        <v>0</v>
      </c>
      <c r="DZ299" s="498">
        <f t="shared" si="76"/>
        <v>0</v>
      </c>
      <c r="EA299" s="498">
        <f t="shared" si="77"/>
        <v>0</v>
      </c>
      <c r="EB299" s="498">
        <f t="shared" si="78"/>
        <v>0</v>
      </c>
      <c r="EC299" s="498">
        <f t="shared" si="79"/>
        <v>0</v>
      </c>
      <c r="ED299" s="498">
        <f t="shared" si="80"/>
        <v>0</v>
      </c>
      <c r="EE299" s="498">
        <f t="shared" si="81"/>
        <v>0</v>
      </c>
      <c r="EF299" s="498">
        <f t="shared" si="82"/>
        <v>0</v>
      </c>
      <c r="EG299" s="498">
        <f t="shared" si="83"/>
        <v>0</v>
      </c>
      <c r="EH299" s="498">
        <f t="shared" si="84"/>
        <v>0</v>
      </c>
      <c r="EI299" s="498">
        <f t="shared" si="85"/>
        <v>0</v>
      </c>
      <c r="EJ299" s="498">
        <f t="shared" si="86"/>
        <v>0</v>
      </c>
      <c r="EK299" s="498">
        <f t="shared" si="87"/>
        <v>0</v>
      </c>
      <c r="EM299" s="499">
        <f t="shared" si="88"/>
        <v>0</v>
      </c>
      <c r="EN299" s="499">
        <f t="shared" si="89"/>
        <v>0</v>
      </c>
      <c r="EO299" s="499">
        <f t="shared" si="90"/>
        <v>0</v>
      </c>
      <c r="EP299" s="499">
        <f t="shared" si="91"/>
        <v>0</v>
      </c>
      <c r="EQ299" s="499">
        <f t="shared" si="92"/>
        <v>0</v>
      </c>
      <c r="ER299" s="499">
        <f t="shared" si="93"/>
        <v>0</v>
      </c>
      <c r="ES299" s="499">
        <f t="shared" si="94"/>
        <v>0</v>
      </c>
      <c r="ET299" s="499">
        <f t="shared" si="95"/>
        <v>0</v>
      </c>
      <c r="EU299" s="499">
        <f t="shared" si="96"/>
        <v>0</v>
      </c>
      <c r="EV299" s="499">
        <f t="shared" si="97"/>
        <v>0</v>
      </c>
      <c r="EW299" s="499">
        <f t="shared" si="98"/>
        <v>0</v>
      </c>
      <c r="EX299" s="499">
        <f t="shared" si="99"/>
        <v>0</v>
      </c>
      <c r="EZ299" s="500">
        <f t="shared" si="100"/>
        <v>0</v>
      </c>
      <c r="FA299" s="500">
        <f t="shared" si="100"/>
        <v>0</v>
      </c>
      <c r="FB299" s="500">
        <f t="shared" si="100"/>
        <v>0</v>
      </c>
      <c r="FC299" s="500">
        <f t="shared" si="100"/>
        <v>0</v>
      </c>
      <c r="FD299" s="500">
        <f t="shared" si="100"/>
        <v>0</v>
      </c>
      <c r="FE299" s="500">
        <f t="shared" si="100"/>
        <v>0</v>
      </c>
      <c r="FF299" s="500">
        <f t="shared" si="100"/>
        <v>0</v>
      </c>
      <c r="FG299" s="500">
        <f t="shared" si="100"/>
        <v>0</v>
      </c>
      <c r="FH299" s="500">
        <f t="shared" si="100"/>
        <v>0</v>
      </c>
      <c r="FI299" s="500">
        <f t="shared" si="100"/>
        <v>0</v>
      </c>
      <c r="FJ299" s="500">
        <f t="shared" si="100"/>
        <v>0</v>
      </c>
      <c r="FK299" s="500">
        <f t="shared" si="100"/>
        <v>0</v>
      </c>
      <c r="FM299" s="500">
        <f t="shared" si="101"/>
        <v>0</v>
      </c>
      <c r="FN299" s="500">
        <f t="shared" si="101"/>
        <v>0</v>
      </c>
      <c r="FO299" s="500">
        <f t="shared" si="101"/>
        <v>0</v>
      </c>
      <c r="FP299" s="500">
        <f t="shared" si="101"/>
        <v>0</v>
      </c>
      <c r="FQ299" s="500">
        <f t="shared" si="101"/>
        <v>0</v>
      </c>
      <c r="FR299" s="500">
        <f t="shared" si="101"/>
        <v>0</v>
      </c>
      <c r="FS299" s="500">
        <f t="shared" si="101"/>
        <v>0</v>
      </c>
      <c r="FT299" s="500">
        <f t="shared" si="101"/>
        <v>0</v>
      </c>
      <c r="FU299" s="500">
        <f t="shared" si="101"/>
        <v>0</v>
      </c>
      <c r="FV299" s="500">
        <f t="shared" si="101"/>
        <v>0</v>
      </c>
      <c r="FW299" s="500">
        <f t="shared" si="101"/>
        <v>0</v>
      </c>
      <c r="FX299" s="500">
        <f t="shared" si="101"/>
        <v>0</v>
      </c>
    </row>
    <row r="300" spans="1:180" s="463" customFormat="1" ht="24" customHeight="1">
      <c r="A300" s="488"/>
      <c r="B300" s="489"/>
      <c r="C300" s="496">
        <v>5</v>
      </c>
      <c r="D300" s="822">
        <f t="shared" si="22"/>
        <v>0</v>
      </c>
      <c r="E300" s="822"/>
      <c r="F300" s="822"/>
      <c r="G300" s="822"/>
      <c r="H300" s="822"/>
      <c r="I300" s="822"/>
      <c r="J300" s="822"/>
      <c r="K300" s="822"/>
      <c r="L300" s="822"/>
      <c r="M300" s="822"/>
      <c r="N300" s="823"/>
      <c r="O300" s="851" t="str">
        <f t="shared" si="106"/>
        <v>70201  -  Actividades de consultoría de gestión</v>
      </c>
      <c r="P300" s="852"/>
      <c r="Q300" s="853"/>
      <c r="R300" s="845" t="str">
        <f t="shared" si="102"/>
        <v/>
      </c>
      <c r="S300" s="846"/>
      <c r="T300" s="847"/>
      <c r="U300" s="848"/>
      <c r="V300" s="849"/>
      <c r="W300" s="850"/>
      <c r="X300" s="845"/>
      <c r="Y300" s="846"/>
      <c r="Z300" s="847"/>
      <c r="AA300" s="851" t="str">
        <f t="shared" si="103"/>
        <v/>
      </c>
      <c r="AB300" s="852"/>
      <c r="AC300" s="853"/>
      <c r="AD300" s="832">
        <f>+S211</f>
        <v>0</v>
      </c>
      <c r="AE300" s="832"/>
      <c r="AF300" s="832"/>
      <c r="AG300" s="854">
        <f t="shared" si="23"/>
        <v>0</v>
      </c>
      <c r="AH300" s="855"/>
      <c r="AI300" s="856"/>
      <c r="AJ300" s="842">
        <f t="shared" si="24"/>
        <v>0</v>
      </c>
      <c r="AK300" s="843"/>
      <c r="AL300" s="844" t="e">
        <f t="shared" si="104"/>
        <v>#DIV/0!</v>
      </c>
      <c r="AM300" s="844"/>
      <c r="AN300" s="824">
        <f t="shared" si="105"/>
        <v>0</v>
      </c>
      <c r="AO300" s="825"/>
      <c r="AP300" s="825"/>
      <c r="AQ300" s="826"/>
      <c r="AR300" s="112"/>
      <c r="AS300" s="491"/>
      <c r="AT300" s="491"/>
      <c r="AU300" s="492">
        <f t="shared" si="21"/>
        <v>0</v>
      </c>
      <c r="AV300" s="493"/>
      <c r="AW300" s="599" t="s">
        <v>685</v>
      </c>
      <c r="AX300" s="493"/>
      <c r="AY300" s="492">
        <f t="shared" si="25"/>
        <v>0</v>
      </c>
      <c r="AZ300" s="493"/>
      <c r="BA300" s="492">
        <f t="shared" si="26"/>
        <v>0</v>
      </c>
      <c r="BB300" s="493"/>
      <c r="BC300" s="497">
        <f t="shared" si="27"/>
        <v>0</v>
      </c>
      <c r="BD300" s="493"/>
      <c r="BE300" s="493"/>
      <c r="BF300" s="494"/>
      <c r="BG300" s="494">
        <v>5</v>
      </c>
      <c r="BQ300" s="498">
        <f t="shared" si="28"/>
        <v>0</v>
      </c>
      <c r="BR300" s="498">
        <f t="shared" si="29"/>
        <v>0</v>
      </c>
      <c r="BS300" s="498">
        <f t="shared" si="30"/>
        <v>0</v>
      </c>
      <c r="BT300" s="498">
        <f t="shared" si="31"/>
        <v>0</v>
      </c>
      <c r="BU300" s="498">
        <f t="shared" si="32"/>
        <v>0</v>
      </c>
      <c r="BV300" s="498">
        <f t="shared" si="33"/>
        <v>0</v>
      </c>
      <c r="BW300" s="498">
        <f t="shared" si="34"/>
        <v>0</v>
      </c>
      <c r="BX300" s="498">
        <f t="shared" si="35"/>
        <v>0</v>
      </c>
      <c r="BY300" s="498">
        <f t="shared" si="36"/>
        <v>0</v>
      </c>
      <c r="BZ300" s="498">
        <f t="shared" si="37"/>
        <v>0</v>
      </c>
      <c r="CA300" s="498">
        <f t="shared" si="38"/>
        <v>0</v>
      </c>
      <c r="CB300" s="498">
        <f t="shared" si="39"/>
        <v>0</v>
      </c>
      <c r="CD300" s="498">
        <f t="shared" si="40"/>
        <v>0</v>
      </c>
      <c r="CE300" s="498">
        <f t="shared" si="41"/>
        <v>0</v>
      </c>
      <c r="CF300" s="498">
        <f t="shared" si="42"/>
        <v>0</v>
      </c>
      <c r="CG300" s="498">
        <f t="shared" si="43"/>
        <v>0</v>
      </c>
      <c r="CH300" s="498">
        <f t="shared" si="44"/>
        <v>0</v>
      </c>
      <c r="CI300" s="498">
        <f t="shared" si="45"/>
        <v>0</v>
      </c>
      <c r="CJ300" s="498">
        <f t="shared" si="46"/>
        <v>0</v>
      </c>
      <c r="CK300" s="498">
        <f t="shared" si="47"/>
        <v>0</v>
      </c>
      <c r="CL300" s="498">
        <f t="shared" si="48"/>
        <v>0</v>
      </c>
      <c r="CM300" s="498">
        <f t="shared" si="49"/>
        <v>0</v>
      </c>
      <c r="CN300" s="498">
        <f t="shared" si="50"/>
        <v>0</v>
      </c>
      <c r="CO300" s="498">
        <f t="shared" si="51"/>
        <v>0</v>
      </c>
      <c r="CQ300" s="495"/>
      <c r="CZ300" s="498">
        <f t="shared" si="52"/>
        <v>0</v>
      </c>
      <c r="DA300" s="498">
        <f t="shared" si="53"/>
        <v>0</v>
      </c>
      <c r="DB300" s="498">
        <f t="shared" si="54"/>
        <v>0</v>
      </c>
      <c r="DC300" s="498">
        <f t="shared" si="55"/>
        <v>0</v>
      </c>
      <c r="DD300" s="498">
        <f t="shared" si="56"/>
        <v>0</v>
      </c>
      <c r="DE300" s="498">
        <f t="shared" si="57"/>
        <v>0</v>
      </c>
      <c r="DF300" s="498">
        <f t="shared" si="58"/>
        <v>0</v>
      </c>
      <c r="DG300" s="498">
        <f t="shared" si="59"/>
        <v>0</v>
      </c>
      <c r="DH300" s="498">
        <f t="shared" si="60"/>
        <v>0</v>
      </c>
      <c r="DI300" s="498">
        <f t="shared" si="61"/>
        <v>0</v>
      </c>
      <c r="DJ300" s="498">
        <f t="shared" si="62"/>
        <v>0</v>
      </c>
      <c r="DK300" s="498">
        <f t="shared" si="63"/>
        <v>0</v>
      </c>
      <c r="DM300" s="498">
        <f t="shared" si="64"/>
        <v>0</v>
      </c>
      <c r="DN300" s="498">
        <f t="shared" si="65"/>
        <v>0</v>
      </c>
      <c r="DO300" s="498">
        <f t="shared" si="66"/>
        <v>0</v>
      </c>
      <c r="DP300" s="498">
        <f t="shared" si="67"/>
        <v>0</v>
      </c>
      <c r="DQ300" s="498">
        <f t="shared" si="68"/>
        <v>0</v>
      </c>
      <c r="DR300" s="498">
        <f t="shared" si="69"/>
        <v>0</v>
      </c>
      <c r="DS300" s="498">
        <f t="shared" si="70"/>
        <v>0</v>
      </c>
      <c r="DT300" s="498">
        <f t="shared" si="71"/>
        <v>0</v>
      </c>
      <c r="DU300" s="498">
        <f t="shared" si="72"/>
        <v>0</v>
      </c>
      <c r="DV300" s="498">
        <f t="shared" si="73"/>
        <v>0</v>
      </c>
      <c r="DW300" s="498">
        <f t="shared" si="74"/>
        <v>0</v>
      </c>
      <c r="DX300" s="498">
        <f t="shared" si="75"/>
        <v>0</v>
      </c>
      <c r="DZ300" s="498">
        <f t="shared" si="76"/>
        <v>0</v>
      </c>
      <c r="EA300" s="498">
        <f t="shared" si="77"/>
        <v>0</v>
      </c>
      <c r="EB300" s="498">
        <f t="shared" si="78"/>
        <v>0</v>
      </c>
      <c r="EC300" s="498">
        <f t="shared" si="79"/>
        <v>0</v>
      </c>
      <c r="ED300" s="498">
        <f t="shared" si="80"/>
        <v>0</v>
      </c>
      <c r="EE300" s="498">
        <f t="shared" si="81"/>
        <v>0</v>
      </c>
      <c r="EF300" s="498">
        <f t="shared" si="82"/>
        <v>0</v>
      </c>
      <c r="EG300" s="498">
        <f t="shared" si="83"/>
        <v>0</v>
      </c>
      <c r="EH300" s="498">
        <f t="shared" si="84"/>
        <v>0</v>
      </c>
      <c r="EI300" s="498">
        <f t="shared" si="85"/>
        <v>0</v>
      </c>
      <c r="EJ300" s="498">
        <f t="shared" si="86"/>
        <v>0</v>
      </c>
      <c r="EK300" s="498">
        <f t="shared" si="87"/>
        <v>0</v>
      </c>
      <c r="EM300" s="499">
        <f t="shared" si="88"/>
        <v>0</v>
      </c>
      <c r="EN300" s="499">
        <f t="shared" si="89"/>
        <v>0</v>
      </c>
      <c r="EO300" s="499">
        <f t="shared" si="90"/>
        <v>0</v>
      </c>
      <c r="EP300" s="499">
        <f t="shared" si="91"/>
        <v>0</v>
      </c>
      <c r="EQ300" s="499">
        <f t="shared" si="92"/>
        <v>0</v>
      </c>
      <c r="ER300" s="499">
        <f t="shared" si="93"/>
        <v>0</v>
      </c>
      <c r="ES300" s="499">
        <f t="shared" si="94"/>
        <v>0</v>
      </c>
      <c r="ET300" s="499">
        <f t="shared" si="95"/>
        <v>0</v>
      </c>
      <c r="EU300" s="499">
        <f t="shared" si="96"/>
        <v>0</v>
      </c>
      <c r="EV300" s="499">
        <f t="shared" si="97"/>
        <v>0</v>
      </c>
      <c r="EW300" s="499">
        <f t="shared" si="98"/>
        <v>0</v>
      </c>
      <c r="EX300" s="499">
        <f t="shared" si="99"/>
        <v>0</v>
      </c>
      <c r="EZ300" s="500">
        <f t="shared" si="100"/>
        <v>0</v>
      </c>
      <c r="FA300" s="500">
        <f t="shared" si="100"/>
        <v>0</v>
      </c>
      <c r="FB300" s="500">
        <f t="shared" si="100"/>
        <v>0</v>
      </c>
      <c r="FC300" s="500">
        <f t="shared" si="100"/>
        <v>0</v>
      </c>
      <c r="FD300" s="500">
        <f t="shared" si="100"/>
        <v>0</v>
      </c>
      <c r="FE300" s="500">
        <f t="shared" si="100"/>
        <v>0</v>
      </c>
      <c r="FF300" s="500">
        <f t="shared" si="100"/>
        <v>0</v>
      </c>
      <c r="FG300" s="500">
        <f t="shared" si="100"/>
        <v>0</v>
      </c>
      <c r="FH300" s="500">
        <f t="shared" si="100"/>
        <v>0</v>
      </c>
      <c r="FI300" s="500">
        <f t="shared" si="100"/>
        <v>0</v>
      </c>
      <c r="FJ300" s="500">
        <f t="shared" si="100"/>
        <v>0</v>
      </c>
      <c r="FK300" s="500">
        <f t="shared" si="100"/>
        <v>0</v>
      </c>
      <c r="FM300" s="500">
        <f t="shared" si="101"/>
        <v>0</v>
      </c>
      <c r="FN300" s="500">
        <f t="shared" si="101"/>
        <v>0</v>
      </c>
      <c r="FO300" s="500">
        <f t="shared" si="101"/>
        <v>0</v>
      </c>
      <c r="FP300" s="500">
        <f t="shared" si="101"/>
        <v>0</v>
      </c>
      <c r="FQ300" s="500">
        <f t="shared" si="101"/>
        <v>0</v>
      </c>
      <c r="FR300" s="500">
        <f t="shared" si="101"/>
        <v>0</v>
      </c>
      <c r="FS300" s="500">
        <f t="shared" si="101"/>
        <v>0</v>
      </c>
      <c r="FT300" s="500">
        <f t="shared" si="101"/>
        <v>0</v>
      </c>
      <c r="FU300" s="500">
        <f t="shared" si="101"/>
        <v>0</v>
      </c>
      <c r="FV300" s="500">
        <f t="shared" si="101"/>
        <v>0</v>
      </c>
      <c r="FW300" s="500">
        <f t="shared" si="101"/>
        <v>0</v>
      </c>
      <c r="FX300" s="500">
        <f t="shared" si="101"/>
        <v>0</v>
      </c>
    </row>
    <row r="301" spans="1:180" s="463" customFormat="1" ht="24" customHeight="1">
      <c r="A301" s="488"/>
      <c r="B301" s="489"/>
      <c r="C301" s="496">
        <v>6</v>
      </c>
      <c r="D301" s="822">
        <f t="shared" si="22"/>
        <v>0</v>
      </c>
      <c r="E301" s="822"/>
      <c r="F301" s="822"/>
      <c r="G301" s="822"/>
      <c r="H301" s="822"/>
      <c r="I301" s="822"/>
      <c r="J301" s="822"/>
      <c r="K301" s="822"/>
      <c r="L301" s="822"/>
      <c r="M301" s="822"/>
      <c r="N301" s="823"/>
      <c r="O301" s="851" t="str">
        <f t="shared" si="106"/>
        <v>70201  -  Actividades de consultoría de gestión</v>
      </c>
      <c r="P301" s="852"/>
      <c r="Q301" s="853"/>
      <c r="R301" s="845" t="str">
        <f t="shared" si="102"/>
        <v/>
      </c>
      <c r="S301" s="846"/>
      <c r="T301" s="847"/>
      <c r="U301" s="848"/>
      <c r="V301" s="849"/>
      <c r="W301" s="850"/>
      <c r="X301" s="845"/>
      <c r="Y301" s="846"/>
      <c r="Z301" s="847"/>
      <c r="AA301" s="851" t="str">
        <f t="shared" si="103"/>
        <v/>
      </c>
      <c r="AB301" s="852"/>
      <c r="AC301" s="853"/>
      <c r="AD301" s="832">
        <f>+S218</f>
        <v>0</v>
      </c>
      <c r="AE301" s="832"/>
      <c r="AF301" s="832"/>
      <c r="AG301" s="854">
        <f t="shared" si="23"/>
        <v>0</v>
      </c>
      <c r="AH301" s="855"/>
      <c r="AI301" s="856"/>
      <c r="AJ301" s="842">
        <f t="shared" si="24"/>
        <v>0</v>
      </c>
      <c r="AK301" s="843"/>
      <c r="AL301" s="844" t="e">
        <f t="shared" si="104"/>
        <v>#DIV/0!</v>
      </c>
      <c r="AM301" s="844"/>
      <c r="AN301" s="824">
        <f t="shared" si="105"/>
        <v>0</v>
      </c>
      <c r="AO301" s="825"/>
      <c r="AP301" s="825"/>
      <c r="AQ301" s="826"/>
      <c r="AR301" s="112"/>
      <c r="AS301" s="491"/>
      <c r="AT301" s="491"/>
      <c r="AU301" s="492">
        <f t="shared" si="21"/>
        <v>0</v>
      </c>
      <c r="AV301" s="493"/>
      <c r="AW301" s="599" t="s">
        <v>686</v>
      </c>
      <c r="AX301" s="493"/>
      <c r="AY301" s="492">
        <f t="shared" si="25"/>
        <v>0</v>
      </c>
      <c r="AZ301" s="493"/>
      <c r="BA301" s="492">
        <f t="shared" si="26"/>
        <v>0</v>
      </c>
      <c r="BB301" s="493"/>
      <c r="BC301" s="497">
        <f t="shared" si="27"/>
        <v>0</v>
      </c>
      <c r="BD301" s="493"/>
      <c r="BE301" s="493"/>
      <c r="BF301" s="494"/>
      <c r="BG301" s="494">
        <v>6</v>
      </c>
      <c r="BQ301" s="498">
        <f t="shared" si="28"/>
        <v>0</v>
      </c>
      <c r="BR301" s="498">
        <f t="shared" si="29"/>
        <v>0</v>
      </c>
      <c r="BS301" s="498">
        <f t="shared" si="30"/>
        <v>0</v>
      </c>
      <c r="BT301" s="498">
        <f t="shared" si="31"/>
        <v>0</v>
      </c>
      <c r="BU301" s="498">
        <f t="shared" si="32"/>
        <v>0</v>
      </c>
      <c r="BV301" s="498">
        <f t="shared" si="33"/>
        <v>0</v>
      </c>
      <c r="BW301" s="498">
        <f t="shared" si="34"/>
        <v>0</v>
      </c>
      <c r="BX301" s="498">
        <f t="shared" si="35"/>
        <v>0</v>
      </c>
      <c r="BY301" s="498">
        <f t="shared" si="36"/>
        <v>0</v>
      </c>
      <c r="BZ301" s="498">
        <f t="shared" si="37"/>
        <v>0</v>
      </c>
      <c r="CA301" s="498">
        <f t="shared" si="38"/>
        <v>0</v>
      </c>
      <c r="CB301" s="498">
        <f t="shared" si="39"/>
        <v>0</v>
      </c>
      <c r="CD301" s="498">
        <f t="shared" si="40"/>
        <v>0</v>
      </c>
      <c r="CE301" s="498">
        <f t="shared" si="41"/>
        <v>0</v>
      </c>
      <c r="CF301" s="498">
        <f t="shared" si="42"/>
        <v>0</v>
      </c>
      <c r="CG301" s="498">
        <f t="shared" si="43"/>
        <v>0</v>
      </c>
      <c r="CH301" s="498">
        <f t="shared" si="44"/>
        <v>0</v>
      </c>
      <c r="CI301" s="498">
        <f t="shared" si="45"/>
        <v>0</v>
      </c>
      <c r="CJ301" s="498">
        <f t="shared" si="46"/>
        <v>0</v>
      </c>
      <c r="CK301" s="498">
        <f t="shared" si="47"/>
        <v>0</v>
      </c>
      <c r="CL301" s="498">
        <f t="shared" si="48"/>
        <v>0</v>
      </c>
      <c r="CM301" s="498">
        <f t="shared" si="49"/>
        <v>0</v>
      </c>
      <c r="CN301" s="498">
        <f t="shared" si="50"/>
        <v>0</v>
      </c>
      <c r="CO301" s="498">
        <f t="shared" si="51"/>
        <v>0</v>
      </c>
      <c r="CQ301" s="495"/>
      <c r="CZ301" s="498">
        <f t="shared" si="52"/>
        <v>0</v>
      </c>
      <c r="DA301" s="498">
        <f t="shared" si="53"/>
        <v>0</v>
      </c>
      <c r="DB301" s="498">
        <f t="shared" si="54"/>
        <v>0</v>
      </c>
      <c r="DC301" s="498">
        <f t="shared" si="55"/>
        <v>0</v>
      </c>
      <c r="DD301" s="498">
        <f t="shared" si="56"/>
        <v>0</v>
      </c>
      <c r="DE301" s="498">
        <f t="shared" si="57"/>
        <v>0</v>
      </c>
      <c r="DF301" s="498">
        <f t="shared" si="58"/>
        <v>0</v>
      </c>
      <c r="DG301" s="498">
        <f t="shared" si="59"/>
        <v>0</v>
      </c>
      <c r="DH301" s="498">
        <f t="shared" si="60"/>
        <v>0</v>
      </c>
      <c r="DI301" s="498">
        <f t="shared" si="61"/>
        <v>0</v>
      </c>
      <c r="DJ301" s="498">
        <f t="shared" si="62"/>
        <v>0</v>
      </c>
      <c r="DK301" s="498">
        <f t="shared" si="63"/>
        <v>0</v>
      </c>
      <c r="DM301" s="498">
        <f t="shared" si="64"/>
        <v>0</v>
      </c>
      <c r="DN301" s="498">
        <f t="shared" si="65"/>
        <v>0</v>
      </c>
      <c r="DO301" s="498">
        <f t="shared" si="66"/>
        <v>0</v>
      </c>
      <c r="DP301" s="498">
        <f t="shared" si="67"/>
        <v>0</v>
      </c>
      <c r="DQ301" s="498">
        <f t="shared" si="68"/>
        <v>0</v>
      </c>
      <c r="DR301" s="498">
        <f t="shared" si="69"/>
        <v>0</v>
      </c>
      <c r="DS301" s="498">
        <f t="shared" si="70"/>
        <v>0</v>
      </c>
      <c r="DT301" s="498">
        <f t="shared" si="71"/>
        <v>0</v>
      </c>
      <c r="DU301" s="498">
        <f t="shared" si="72"/>
        <v>0</v>
      </c>
      <c r="DV301" s="498">
        <f t="shared" si="73"/>
        <v>0</v>
      </c>
      <c r="DW301" s="498">
        <f t="shared" si="74"/>
        <v>0</v>
      </c>
      <c r="DX301" s="498">
        <f t="shared" si="75"/>
        <v>0</v>
      </c>
      <c r="DZ301" s="498">
        <f t="shared" si="76"/>
        <v>0</v>
      </c>
      <c r="EA301" s="498">
        <f t="shared" si="77"/>
        <v>0</v>
      </c>
      <c r="EB301" s="498">
        <f t="shared" si="78"/>
        <v>0</v>
      </c>
      <c r="EC301" s="498">
        <f t="shared" si="79"/>
        <v>0</v>
      </c>
      <c r="ED301" s="498">
        <f t="shared" si="80"/>
        <v>0</v>
      </c>
      <c r="EE301" s="498">
        <f t="shared" si="81"/>
        <v>0</v>
      </c>
      <c r="EF301" s="498">
        <f t="shared" si="82"/>
        <v>0</v>
      </c>
      <c r="EG301" s="498">
        <f t="shared" si="83"/>
        <v>0</v>
      </c>
      <c r="EH301" s="498">
        <f t="shared" si="84"/>
        <v>0</v>
      </c>
      <c r="EI301" s="498">
        <f t="shared" si="85"/>
        <v>0</v>
      </c>
      <c r="EJ301" s="498">
        <f t="shared" si="86"/>
        <v>0</v>
      </c>
      <c r="EK301" s="498">
        <f t="shared" si="87"/>
        <v>0</v>
      </c>
      <c r="EM301" s="499">
        <f t="shared" si="88"/>
        <v>0</v>
      </c>
      <c r="EN301" s="499">
        <f t="shared" si="89"/>
        <v>0</v>
      </c>
      <c r="EO301" s="499">
        <f t="shared" si="90"/>
        <v>0</v>
      </c>
      <c r="EP301" s="499">
        <f t="shared" si="91"/>
        <v>0</v>
      </c>
      <c r="EQ301" s="499">
        <f t="shared" si="92"/>
        <v>0</v>
      </c>
      <c r="ER301" s="499">
        <f t="shared" si="93"/>
        <v>0</v>
      </c>
      <c r="ES301" s="499">
        <f t="shared" si="94"/>
        <v>0</v>
      </c>
      <c r="ET301" s="499">
        <f t="shared" si="95"/>
        <v>0</v>
      </c>
      <c r="EU301" s="499">
        <f t="shared" si="96"/>
        <v>0</v>
      </c>
      <c r="EV301" s="499">
        <f t="shared" si="97"/>
        <v>0</v>
      </c>
      <c r="EW301" s="499">
        <f t="shared" si="98"/>
        <v>0</v>
      </c>
      <c r="EX301" s="499">
        <f t="shared" si="99"/>
        <v>0</v>
      </c>
      <c r="EZ301" s="500">
        <f t="shared" si="100"/>
        <v>0</v>
      </c>
      <c r="FA301" s="500">
        <f t="shared" si="100"/>
        <v>0</v>
      </c>
      <c r="FB301" s="500">
        <f t="shared" si="100"/>
        <v>0</v>
      </c>
      <c r="FC301" s="500">
        <f t="shared" si="100"/>
        <v>0</v>
      </c>
      <c r="FD301" s="500">
        <f t="shared" si="100"/>
        <v>0</v>
      </c>
      <c r="FE301" s="500">
        <f t="shared" si="100"/>
        <v>0</v>
      </c>
      <c r="FF301" s="500">
        <f t="shared" si="100"/>
        <v>0</v>
      </c>
      <c r="FG301" s="500">
        <f t="shared" si="100"/>
        <v>0</v>
      </c>
      <c r="FH301" s="500">
        <f t="shared" si="100"/>
        <v>0</v>
      </c>
      <c r="FI301" s="500">
        <f t="shared" si="100"/>
        <v>0</v>
      </c>
      <c r="FJ301" s="500">
        <f t="shared" si="100"/>
        <v>0</v>
      </c>
      <c r="FK301" s="500">
        <f t="shared" si="100"/>
        <v>0</v>
      </c>
      <c r="FM301" s="500">
        <f t="shared" si="101"/>
        <v>0</v>
      </c>
      <c r="FN301" s="500">
        <f t="shared" si="101"/>
        <v>0</v>
      </c>
      <c r="FO301" s="500">
        <f t="shared" si="101"/>
        <v>0</v>
      </c>
      <c r="FP301" s="500">
        <f t="shared" si="101"/>
        <v>0</v>
      </c>
      <c r="FQ301" s="500">
        <f t="shared" si="101"/>
        <v>0</v>
      </c>
      <c r="FR301" s="500">
        <f t="shared" si="101"/>
        <v>0</v>
      </c>
      <c r="FS301" s="500">
        <f t="shared" si="101"/>
        <v>0</v>
      </c>
      <c r="FT301" s="500">
        <f t="shared" si="101"/>
        <v>0</v>
      </c>
      <c r="FU301" s="500">
        <f t="shared" si="101"/>
        <v>0</v>
      </c>
      <c r="FV301" s="500">
        <f t="shared" si="101"/>
        <v>0</v>
      </c>
      <c r="FW301" s="500">
        <f t="shared" si="101"/>
        <v>0</v>
      </c>
      <c r="FX301" s="500">
        <f t="shared" si="101"/>
        <v>0</v>
      </c>
    </row>
    <row r="302" spans="1:180" s="463" customFormat="1" ht="24" customHeight="1">
      <c r="A302" s="488"/>
      <c r="B302" s="489"/>
      <c r="C302" s="496">
        <v>7</v>
      </c>
      <c r="D302" s="822">
        <f t="shared" si="22"/>
        <v>0</v>
      </c>
      <c r="E302" s="822"/>
      <c r="F302" s="822"/>
      <c r="G302" s="822"/>
      <c r="H302" s="822"/>
      <c r="I302" s="822"/>
      <c r="J302" s="822"/>
      <c r="K302" s="822"/>
      <c r="L302" s="822"/>
      <c r="M302" s="822"/>
      <c r="N302" s="823"/>
      <c r="O302" s="851" t="str">
        <f t="shared" si="106"/>
        <v>70201  -  Actividades de consultoría de gestión</v>
      </c>
      <c r="P302" s="852"/>
      <c r="Q302" s="853"/>
      <c r="R302" s="845" t="str">
        <f t="shared" si="102"/>
        <v/>
      </c>
      <c r="S302" s="846"/>
      <c r="T302" s="847"/>
      <c r="U302" s="848"/>
      <c r="V302" s="849"/>
      <c r="W302" s="850"/>
      <c r="X302" s="845"/>
      <c r="Y302" s="846"/>
      <c r="Z302" s="847"/>
      <c r="AA302" s="851" t="str">
        <f t="shared" si="103"/>
        <v/>
      </c>
      <c r="AB302" s="852"/>
      <c r="AC302" s="853"/>
      <c r="AD302" s="832">
        <f>+S225</f>
        <v>0</v>
      </c>
      <c r="AE302" s="832"/>
      <c r="AF302" s="832"/>
      <c r="AG302" s="854">
        <f t="shared" si="23"/>
        <v>0</v>
      </c>
      <c r="AH302" s="855"/>
      <c r="AI302" s="856"/>
      <c r="AJ302" s="842">
        <f t="shared" si="24"/>
        <v>0</v>
      </c>
      <c r="AK302" s="843"/>
      <c r="AL302" s="844" t="e">
        <f t="shared" si="104"/>
        <v>#DIV/0!</v>
      </c>
      <c r="AM302" s="844"/>
      <c r="AN302" s="824">
        <f t="shared" si="105"/>
        <v>0</v>
      </c>
      <c r="AO302" s="825"/>
      <c r="AP302" s="825"/>
      <c r="AQ302" s="826"/>
      <c r="AR302" s="112"/>
      <c r="AS302" s="491"/>
      <c r="AT302" s="491"/>
      <c r="AU302" s="492">
        <f t="shared" si="21"/>
        <v>0</v>
      </c>
      <c r="AV302" s="493"/>
      <c r="AW302" s="599" t="s">
        <v>687</v>
      </c>
      <c r="AX302" s="493"/>
      <c r="AY302" s="492">
        <f t="shared" si="25"/>
        <v>0</v>
      </c>
      <c r="AZ302" s="493"/>
      <c r="BA302" s="492">
        <f t="shared" si="26"/>
        <v>0</v>
      </c>
      <c r="BB302" s="493"/>
      <c r="BC302" s="497">
        <f t="shared" si="27"/>
        <v>0</v>
      </c>
      <c r="BD302" s="493"/>
      <c r="BE302" s="493"/>
      <c r="BF302" s="494"/>
      <c r="BG302" s="494">
        <v>7</v>
      </c>
      <c r="BQ302" s="498">
        <f t="shared" si="28"/>
        <v>0</v>
      </c>
      <c r="BR302" s="498">
        <f t="shared" si="29"/>
        <v>0</v>
      </c>
      <c r="BS302" s="498">
        <f t="shared" si="30"/>
        <v>0</v>
      </c>
      <c r="BT302" s="498">
        <f t="shared" si="31"/>
        <v>0</v>
      </c>
      <c r="BU302" s="498">
        <f t="shared" si="32"/>
        <v>0</v>
      </c>
      <c r="BV302" s="498">
        <f t="shared" si="33"/>
        <v>0</v>
      </c>
      <c r="BW302" s="498">
        <f t="shared" si="34"/>
        <v>0</v>
      </c>
      <c r="BX302" s="498">
        <f t="shared" si="35"/>
        <v>0</v>
      </c>
      <c r="BY302" s="498">
        <f t="shared" si="36"/>
        <v>0</v>
      </c>
      <c r="BZ302" s="498">
        <f t="shared" si="37"/>
        <v>0</v>
      </c>
      <c r="CA302" s="498">
        <f t="shared" si="38"/>
        <v>0</v>
      </c>
      <c r="CB302" s="498">
        <f t="shared" si="39"/>
        <v>0</v>
      </c>
      <c r="CD302" s="498">
        <f t="shared" si="40"/>
        <v>0</v>
      </c>
      <c r="CE302" s="498">
        <f t="shared" si="41"/>
        <v>0</v>
      </c>
      <c r="CF302" s="498">
        <f t="shared" si="42"/>
        <v>0</v>
      </c>
      <c r="CG302" s="498">
        <f t="shared" si="43"/>
        <v>0</v>
      </c>
      <c r="CH302" s="498">
        <f t="shared" si="44"/>
        <v>0</v>
      </c>
      <c r="CI302" s="498">
        <f t="shared" si="45"/>
        <v>0</v>
      </c>
      <c r="CJ302" s="498">
        <f t="shared" si="46"/>
        <v>0</v>
      </c>
      <c r="CK302" s="498">
        <f t="shared" si="47"/>
        <v>0</v>
      </c>
      <c r="CL302" s="498">
        <f t="shared" si="48"/>
        <v>0</v>
      </c>
      <c r="CM302" s="498">
        <f t="shared" si="49"/>
        <v>0</v>
      </c>
      <c r="CN302" s="498">
        <f t="shared" si="50"/>
        <v>0</v>
      </c>
      <c r="CO302" s="498">
        <f t="shared" si="51"/>
        <v>0</v>
      </c>
      <c r="CQ302" s="495"/>
      <c r="CZ302" s="498">
        <f t="shared" si="52"/>
        <v>0</v>
      </c>
      <c r="DA302" s="498">
        <f t="shared" si="53"/>
        <v>0</v>
      </c>
      <c r="DB302" s="498">
        <f t="shared" si="54"/>
        <v>0</v>
      </c>
      <c r="DC302" s="498">
        <f t="shared" si="55"/>
        <v>0</v>
      </c>
      <c r="DD302" s="498">
        <f t="shared" si="56"/>
        <v>0</v>
      </c>
      <c r="DE302" s="498">
        <f t="shared" si="57"/>
        <v>0</v>
      </c>
      <c r="DF302" s="498">
        <f t="shared" si="58"/>
        <v>0</v>
      </c>
      <c r="DG302" s="498">
        <f t="shared" si="59"/>
        <v>0</v>
      </c>
      <c r="DH302" s="498">
        <f t="shared" si="60"/>
        <v>0</v>
      </c>
      <c r="DI302" s="498">
        <f t="shared" si="61"/>
        <v>0</v>
      </c>
      <c r="DJ302" s="498">
        <f t="shared" si="62"/>
        <v>0</v>
      </c>
      <c r="DK302" s="498">
        <f t="shared" si="63"/>
        <v>0</v>
      </c>
      <c r="DM302" s="498">
        <f t="shared" si="64"/>
        <v>0</v>
      </c>
      <c r="DN302" s="498">
        <f t="shared" si="65"/>
        <v>0</v>
      </c>
      <c r="DO302" s="498">
        <f t="shared" si="66"/>
        <v>0</v>
      </c>
      <c r="DP302" s="498">
        <f t="shared" si="67"/>
        <v>0</v>
      </c>
      <c r="DQ302" s="498">
        <f t="shared" si="68"/>
        <v>0</v>
      </c>
      <c r="DR302" s="498">
        <f t="shared" si="69"/>
        <v>0</v>
      </c>
      <c r="DS302" s="498">
        <f t="shared" si="70"/>
        <v>0</v>
      </c>
      <c r="DT302" s="498">
        <f t="shared" si="71"/>
        <v>0</v>
      </c>
      <c r="DU302" s="498">
        <f t="shared" si="72"/>
        <v>0</v>
      </c>
      <c r="DV302" s="498">
        <f t="shared" si="73"/>
        <v>0</v>
      </c>
      <c r="DW302" s="498">
        <f t="shared" si="74"/>
        <v>0</v>
      </c>
      <c r="DX302" s="498">
        <f t="shared" si="75"/>
        <v>0</v>
      </c>
      <c r="DZ302" s="498">
        <f t="shared" si="76"/>
        <v>0</v>
      </c>
      <c r="EA302" s="498">
        <f t="shared" si="77"/>
        <v>0</v>
      </c>
      <c r="EB302" s="498">
        <f t="shared" si="78"/>
        <v>0</v>
      </c>
      <c r="EC302" s="498">
        <f t="shared" si="79"/>
        <v>0</v>
      </c>
      <c r="ED302" s="498">
        <f t="shared" si="80"/>
        <v>0</v>
      </c>
      <c r="EE302" s="498">
        <f t="shared" si="81"/>
        <v>0</v>
      </c>
      <c r="EF302" s="498">
        <f t="shared" si="82"/>
        <v>0</v>
      </c>
      <c r="EG302" s="498">
        <f t="shared" si="83"/>
        <v>0</v>
      </c>
      <c r="EH302" s="498">
        <f t="shared" si="84"/>
        <v>0</v>
      </c>
      <c r="EI302" s="498">
        <f t="shared" si="85"/>
        <v>0</v>
      </c>
      <c r="EJ302" s="498">
        <f t="shared" si="86"/>
        <v>0</v>
      </c>
      <c r="EK302" s="498">
        <f t="shared" si="87"/>
        <v>0</v>
      </c>
      <c r="EM302" s="499">
        <f t="shared" si="88"/>
        <v>0</v>
      </c>
      <c r="EN302" s="499">
        <f t="shared" si="89"/>
        <v>0</v>
      </c>
      <c r="EO302" s="499">
        <f t="shared" si="90"/>
        <v>0</v>
      </c>
      <c r="EP302" s="499">
        <f t="shared" si="91"/>
        <v>0</v>
      </c>
      <c r="EQ302" s="499">
        <f t="shared" si="92"/>
        <v>0</v>
      </c>
      <c r="ER302" s="499">
        <f t="shared" si="93"/>
        <v>0</v>
      </c>
      <c r="ES302" s="499">
        <f t="shared" si="94"/>
        <v>0</v>
      </c>
      <c r="ET302" s="499">
        <f t="shared" si="95"/>
        <v>0</v>
      </c>
      <c r="EU302" s="499">
        <f t="shared" si="96"/>
        <v>0</v>
      </c>
      <c r="EV302" s="499">
        <f t="shared" si="97"/>
        <v>0</v>
      </c>
      <c r="EW302" s="499">
        <f t="shared" si="98"/>
        <v>0</v>
      </c>
      <c r="EX302" s="499">
        <f t="shared" si="99"/>
        <v>0</v>
      </c>
      <c r="EZ302" s="500">
        <f t="shared" si="100"/>
        <v>0</v>
      </c>
      <c r="FA302" s="500">
        <f t="shared" si="100"/>
        <v>0</v>
      </c>
      <c r="FB302" s="500">
        <f t="shared" si="100"/>
        <v>0</v>
      </c>
      <c r="FC302" s="500">
        <f t="shared" si="100"/>
        <v>0</v>
      </c>
      <c r="FD302" s="500">
        <f t="shared" si="100"/>
        <v>0</v>
      </c>
      <c r="FE302" s="500">
        <f t="shared" si="100"/>
        <v>0</v>
      </c>
      <c r="FF302" s="500">
        <f t="shared" si="100"/>
        <v>0</v>
      </c>
      <c r="FG302" s="500">
        <f t="shared" si="100"/>
        <v>0</v>
      </c>
      <c r="FH302" s="500">
        <f t="shared" si="100"/>
        <v>0</v>
      </c>
      <c r="FI302" s="500">
        <f t="shared" si="100"/>
        <v>0</v>
      </c>
      <c r="FJ302" s="500">
        <f t="shared" si="100"/>
        <v>0</v>
      </c>
      <c r="FK302" s="500">
        <f t="shared" si="100"/>
        <v>0</v>
      </c>
      <c r="FM302" s="500">
        <f t="shared" si="101"/>
        <v>0</v>
      </c>
      <c r="FN302" s="500">
        <f t="shared" si="101"/>
        <v>0</v>
      </c>
      <c r="FO302" s="500">
        <f t="shared" si="101"/>
        <v>0</v>
      </c>
      <c r="FP302" s="500">
        <f t="shared" si="101"/>
        <v>0</v>
      </c>
      <c r="FQ302" s="500">
        <f t="shared" si="101"/>
        <v>0</v>
      </c>
      <c r="FR302" s="500">
        <f t="shared" si="101"/>
        <v>0</v>
      </c>
      <c r="FS302" s="500">
        <f t="shared" si="101"/>
        <v>0</v>
      </c>
      <c r="FT302" s="500">
        <f t="shared" si="101"/>
        <v>0</v>
      </c>
      <c r="FU302" s="500">
        <f t="shared" si="101"/>
        <v>0</v>
      </c>
      <c r="FV302" s="500">
        <f t="shared" si="101"/>
        <v>0</v>
      </c>
      <c r="FW302" s="500">
        <f t="shared" si="101"/>
        <v>0</v>
      </c>
      <c r="FX302" s="500">
        <f t="shared" si="101"/>
        <v>0</v>
      </c>
    </row>
    <row r="303" spans="1:180" s="463" customFormat="1" ht="24" customHeight="1">
      <c r="A303" s="488"/>
      <c r="B303" s="489"/>
      <c r="C303" s="496">
        <v>8</v>
      </c>
      <c r="D303" s="822">
        <f t="shared" si="22"/>
        <v>0</v>
      </c>
      <c r="E303" s="822"/>
      <c r="F303" s="822"/>
      <c r="G303" s="822"/>
      <c r="H303" s="822"/>
      <c r="I303" s="822"/>
      <c r="J303" s="822"/>
      <c r="K303" s="822"/>
      <c r="L303" s="822"/>
      <c r="M303" s="822"/>
      <c r="N303" s="823"/>
      <c r="O303" s="851" t="str">
        <f t="shared" si="106"/>
        <v>70201  -  Actividades de consultoría de gestión</v>
      </c>
      <c r="P303" s="852"/>
      <c r="Q303" s="853"/>
      <c r="R303" s="845" t="str">
        <f t="shared" si="102"/>
        <v/>
      </c>
      <c r="S303" s="846"/>
      <c r="T303" s="847"/>
      <c r="U303" s="848"/>
      <c r="V303" s="849"/>
      <c r="W303" s="850"/>
      <c r="X303" s="845"/>
      <c r="Y303" s="846"/>
      <c r="Z303" s="847"/>
      <c r="AA303" s="851" t="str">
        <f t="shared" si="103"/>
        <v/>
      </c>
      <c r="AB303" s="852"/>
      <c r="AC303" s="853"/>
      <c r="AD303" s="832">
        <f>+S232</f>
        <v>0</v>
      </c>
      <c r="AE303" s="832"/>
      <c r="AF303" s="832"/>
      <c r="AG303" s="854">
        <f t="shared" si="23"/>
        <v>0</v>
      </c>
      <c r="AH303" s="855"/>
      <c r="AI303" s="856"/>
      <c r="AJ303" s="842">
        <f t="shared" si="24"/>
        <v>0</v>
      </c>
      <c r="AK303" s="843"/>
      <c r="AL303" s="844" t="e">
        <f t="shared" si="104"/>
        <v>#DIV/0!</v>
      </c>
      <c r="AM303" s="844"/>
      <c r="AN303" s="824">
        <f t="shared" si="105"/>
        <v>0</v>
      </c>
      <c r="AO303" s="825"/>
      <c r="AP303" s="825"/>
      <c r="AQ303" s="826"/>
      <c r="AR303" s="112"/>
      <c r="AS303" s="491"/>
      <c r="AT303" s="491"/>
      <c r="AU303" s="492">
        <f t="shared" si="21"/>
        <v>0</v>
      </c>
      <c r="AV303" s="493"/>
      <c r="AW303" s="599" t="s">
        <v>688</v>
      </c>
      <c r="AX303" s="493"/>
      <c r="AY303" s="492">
        <f t="shared" si="25"/>
        <v>0</v>
      </c>
      <c r="AZ303" s="493"/>
      <c r="BA303" s="492">
        <f t="shared" si="26"/>
        <v>0</v>
      </c>
      <c r="BB303" s="493"/>
      <c r="BC303" s="497">
        <f t="shared" si="27"/>
        <v>0</v>
      </c>
      <c r="BD303" s="493"/>
      <c r="BE303" s="493"/>
      <c r="BF303" s="494"/>
      <c r="BG303" s="494">
        <v>8</v>
      </c>
      <c r="BQ303" s="498">
        <f t="shared" si="28"/>
        <v>0</v>
      </c>
      <c r="BR303" s="498">
        <f t="shared" si="29"/>
        <v>0</v>
      </c>
      <c r="BS303" s="498">
        <f t="shared" si="30"/>
        <v>0</v>
      </c>
      <c r="BT303" s="498">
        <f t="shared" si="31"/>
        <v>0</v>
      </c>
      <c r="BU303" s="498">
        <f t="shared" si="32"/>
        <v>0</v>
      </c>
      <c r="BV303" s="498">
        <f t="shared" si="33"/>
        <v>0</v>
      </c>
      <c r="BW303" s="498">
        <f t="shared" si="34"/>
        <v>0</v>
      </c>
      <c r="BX303" s="498">
        <f t="shared" si="35"/>
        <v>0</v>
      </c>
      <c r="BY303" s="498">
        <f t="shared" si="36"/>
        <v>0</v>
      </c>
      <c r="BZ303" s="498">
        <f t="shared" si="37"/>
        <v>0</v>
      </c>
      <c r="CA303" s="498">
        <f t="shared" si="38"/>
        <v>0</v>
      </c>
      <c r="CB303" s="498">
        <f t="shared" si="39"/>
        <v>0</v>
      </c>
      <c r="CD303" s="498">
        <f t="shared" si="40"/>
        <v>0</v>
      </c>
      <c r="CE303" s="498">
        <f t="shared" si="41"/>
        <v>0</v>
      </c>
      <c r="CF303" s="498">
        <f t="shared" si="42"/>
        <v>0</v>
      </c>
      <c r="CG303" s="498">
        <f t="shared" si="43"/>
        <v>0</v>
      </c>
      <c r="CH303" s="498">
        <f t="shared" si="44"/>
        <v>0</v>
      </c>
      <c r="CI303" s="498">
        <f t="shared" si="45"/>
        <v>0</v>
      </c>
      <c r="CJ303" s="498">
        <f t="shared" si="46"/>
        <v>0</v>
      </c>
      <c r="CK303" s="498">
        <f t="shared" si="47"/>
        <v>0</v>
      </c>
      <c r="CL303" s="498">
        <f t="shared" si="48"/>
        <v>0</v>
      </c>
      <c r="CM303" s="498">
        <f t="shared" si="49"/>
        <v>0</v>
      </c>
      <c r="CN303" s="498">
        <f t="shared" si="50"/>
        <v>0</v>
      </c>
      <c r="CO303" s="498">
        <f t="shared" si="51"/>
        <v>0</v>
      </c>
      <c r="CQ303" s="495"/>
      <c r="CZ303" s="498">
        <f t="shared" si="52"/>
        <v>0</v>
      </c>
      <c r="DA303" s="498">
        <f t="shared" si="53"/>
        <v>0</v>
      </c>
      <c r="DB303" s="498">
        <f t="shared" si="54"/>
        <v>0</v>
      </c>
      <c r="DC303" s="498">
        <f t="shared" si="55"/>
        <v>0</v>
      </c>
      <c r="DD303" s="498">
        <f t="shared" si="56"/>
        <v>0</v>
      </c>
      <c r="DE303" s="498">
        <f t="shared" si="57"/>
        <v>0</v>
      </c>
      <c r="DF303" s="498">
        <f t="shared" si="58"/>
        <v>0</v>
      </c>
      <c r="DG303" s="498">
        <f t="shared" si="59"/>
        <v>0</v>
      </c>
      <c r="DH303" s="498">
        <f t="shared" si="60"/>
        <v>0</v>
      </c>
      <c r="DI303" s="498">
        <f t="shared" si="61"/>
        <v>0</v>
      </c>
      <c r="DJ303" s="498">
        <f t="shared" si="62"/>
        <v>0</v>
      </c>
      <c r="DK303" s="498">
        <f t="shared" si="63"/>
        <v>0</v>
      </c>
      <c r="DM303" s="498">
        <f t="shared" si="64"/>
        <v>0</v>
      </c>
      <c r="DN303" s="498">
        <f t="shared" si="65"/>
        <v>0</v>
      </c>
      <c r="DO303" s="498">
        <f t="shared" si="66"/>
        <v>0</v>
      </c>
      <c r="DP303" s="498">
        <f t="shared" si="67"/>
        <v>0</v>
      </c>
      <c r="DQ303" s="498">
        <f t="shared" si="68"/>
        <v>0</v>
      </c>
      <c r="DR303" s="498">
        <f t="shared" si="69"/>
        <v>0</v>
      </c>
      <c r="DS303" s="498">
        <f t="shared" si="70"/>
        <v>0</v>
      </c>
      <c r="DT303" s="498">
        <f t="shared" si="71"/>
        <v>0</v>
      </c>
      <c r="DU303" s="498">
        <f t="shared" si="72"/>
        <v>0</v>
      </c>
      <c r="DV303" s="498">
        <f t="shared" si="73"/>
        <v>0</v>
      </c>
      <c r="DW303" s="498">
        <f t="shared" si="74"/>
        <v>0</v>
      </c>
      <c r="DX303" s="498">
        <f t="shared" si="75"/>
        <v>0</v>
      </c>
      <c r="DZ303" s="498">
        <f t="shared" si="76"/>
        <v>0</v>
      </c>
      <c r="EA303" s="498">
        <f t="shared" si="77"/>
        <v>0</v>
      </c>
      <c r="EB303" s="498">
        <f t="shared" si="78"/>
        <v>0</v>
      </c>
      <c r="EC303" s="498">
        <f t="shared" si="79"/>
        <v>0</v>
      </c>
      <c r="ED303" s="498">
        <f t="shared" si="80"/>
        <v>0</v>
      </c>
      <c r="EE303" s="498">
        <f t="shared" si="81"/>
        <v>0</v>
      </c>
      <c r="EF303" s="498">
        <f t="shared" si="82"/>
        <v>0</v>
      </c>
      <c r="EG303" s="498">
        <f t="shared" si="83"/>
        <v>0</v>
      </c>
      <c r="EH303" s="498">
        <f t="shared" si="84"/>
        <v>0</v>
      </c>
      <c r="EI303" s="498">
        <f t="shared" si="85"/>
        <v>0</v>
      </c>
      <c r="EJ303" s="498">
        <f t="shared" si="86"/>
        <v>0</v>
      </c>
      <c r="EK303" s="498">
        <f t="shared" si="87"/>
        <v>0</v>
      </c>
      <c r="EM303" s="499">
        <f t="shared" si="88"/>
        <v>0</v>
      </c>
      <c r="EN303" s="499">
        <f t="shared" si="89"/>
        <v>0</v>
      </c>
      <c r="EO303" s="499">
        <f t="shared" si="90"/>
        <v>0</v>
      </c>
      <c r="EP303" s="499">
        <f t="shared" si="91"/>
        <v>0</v>
      </c>
      <c r="EQ303" s="499">
        <f t="shared" si="92"/>
        <v>0</v>
      </c>
      <c r="ER303" s="499">
        <f t="shared" si="93"/>
        <v>0</v>
      </c>
      <c r="ES303" s="499">
        <f t="shared" si="94"/>
        <v>0</v>
      </c>
      <c r="ET303" s="499">
        <f t="shared" si="95"/>
        <v>0</v>
      </c>
      <c r="EU303" s="499">
        <f t="shared" si="96"/>
        <v>0</v>
      </c>
      <c r="EV303" s="499">
        <f t="shared" si="97"/>
        <v>0</v>
      </c>
      <c r="EW303" s="499">
        <f t="shared" si="98"/>
        <v>0</v>
      </c>
      <c r="EX303" s="499">
        <f t="shared" si="99"/>
        <v>0</v>
      </c>
      <c r="EZ303" s="500">
        <f t="shared" si="100"/>
        <v>0</v>
      </c>
      <c r="FA303" s="500">
        <f t="shared" si="100"/>
        <v>0</v>
      </c>
      <c r="FB303" s="500">
        <f t="shared" si="100"/>
        <v>0</v>
      </c>
      <c r="FC303" s="500">
        <f t="shared" si="100"/>
        <v>0</v>
      </c>
      <c r="FD303" s="500">
        <f t="shared" si="100"/>
        <v>0</v>
      </c>
      <c r="FE303" s="500">
        <f t="shared" si="100"/>
        <v>0</v>
      </c>
      <c r="FF303" s="500">
        <f t="shared" si="100"/>
        <v>0</v>
      </c>
      <c r="FG303" s="500">
        <f t="shared" si="100"/>
        <v>0</v>
      </c>
      <c r="FH303" s="500">
        <f t="shared" si="100"/>
        <v>0</v>
      </c>
      <c r="FI303" s="500">
        <f t="shared" si="100"/>
        <v>0</v>
      </c>
      <c r="FJ303" s="500">
        <f t="shared" si="100"/>
        <v>0</v>
      </c>
      <c r="FK303" s="500">
        <f t="shared" si="100"/>
        <v>0</v>
      </c>
      <c r="FM303" s="500">
        <f t="shared" si="101"/>
        <v>0</v>
      </c>
      <c r="FN303" s="500">
        <f t="shared" si="101"/>
        <v>0</v>
      </c>
      <c r="FO303" s="500">
        <f t="shared" si="101"/>
        <v>0</v>
      </c>
      <c r="FP303" s="500">
        <f t="shared" si="101"/>
        <v>0</v>
      </c>
      <c r="FQ303" s="500">
        <f t="shared" si="101"/>
        <v>0</v>
      </c>
      <c r="FR303" s="500">
        <f t="shared" si="101"/>
        <v>0</v>
      </c>
      <c r="FS303" s="500">
        <f t="shared" si="101"/>
        <v>0</v>
      </c>
      <c r="FT303" s="500">
        <f t="shared" si="101"/>
        <v>0</v>
      </c>
      <c r="FU303" s="500">
        <f t="shared" si="101"/>
        <v>0</v>
      </c>
      <c r="FV303" s="500">
        <f t="shared" si="101"/>
        <v>0</v>
      </c>
      <c r="FW303" s="500">
        <f t="shared" si="101"/>
        <v>0</v>
      </c>
      <c r="FX303" s="500">
        <f t="shared" si="101"/>
        <v>0</v>
      </c>
    </row>
    <row r="304" spans="1:180" s="463" customFormat="1" ht="24" customHeight="1">
      <c r="A304" s="488"/>
      <c r="B304" s="489"/>
      <c r="C304" s="496">
        <v>9</v>
      </c>
      <c r="D304" s="822">
        <f t="shared" si="22"/>
        <v>0</v>
      </c>
      <c r="E304" s="822"/>
      <c r="F304" s="822"/>
      <c r="G304" s="822"/>
      <c r="H304" s="822"/>
      <c r="I304" s="822"/>
      <c r="J304" s="822"/>
      <c r="K304" s="822"/>
      <c r="L304" s="822"/>
      <c r="M304" s="822"/>
      <c r="N304" s="823"/>
      <c r="O304" s="851" t="str">
        <f t="shared" si="106"/>
        <v>70201  -  Actividades de consultoría de gestión</v>
      </c>
      <c r="P304" s="852"/>
      <c r="Q304" s="853"/>
      <c r="R304" s="845" t="str">
        <f t="shared" si="102"/>
        <v/>
      </c>
      <c r="S304" s="846"/>
      <c r="T304" s="847"/>
      <c r="U304" s="848"/>
      <c r="V304" s="849"/>
      <c r="W304" s="850"/>
      <c r="X304" s="845"/>
      <c r="Y304" s="846"/>
      <c r="Z304" s="847"/>
      <c r="AA304" s="851" t="str">
        <f t="shared" si="103"/>
        <v/>
      </c>
      <c r="AB304" s="852"/>
      <c r="AC304" s="853"/>
      <c r="AD304" s="832">
        <f>+S239</f>
        <v>0</v>
      </c>
      <c r="AE304" s="832"/>
      <c r="AF304" s="832"/>
      <c r="AG304" s="854">
        <f t="shared" si="23"/>
        <v>0</v>
      </c>
      <c r="AH304" s="855"/>
      <c r="AI304" s="856"/>
      <c r="AJ304" s="842">
        <f t="shared" si="24"/>
        <v>0</v>
      </c>
      <c r="AK304" s="843"/>
      <c r="AL304" s="844" t="e">
        <f t="shared" si="104"/>
        <v>#DIV/0!</v>
      </c>
      <c r="AM304" s="844"/>
      <c r="AN304" s="824">
        <f t="shared" si="105"/>
        <v>0</v>
      </c>
      <c r="AO304" s="825"/>
      <c r="AP304" s="825"/>
      <c r="AQ304" s="826"/>
      <c r="AR304" s="112"/>
      <c r="AS304" s="491"/>
      <c r="AT304" s="491"/>
      <c r="AU304" s="492">
        <f t="shared" si="21"/>
        <v>0</v>
      </c>
      <c r="AV304" s="493"/>
      <c r="AW304" s="599" t="s">
        <v>689</v>
      </c>
      <c r="AX304" s="493"/>
      <c r="AY304" s="492">
        <f t="shared" si="25"/>
        <v>0</v>
      </c>
      <c r="AZ304" s="493"/>
      <c r="BA304" s="492">
        <f t="shared" si="26"/>
        <v>0</v>
      </c>
      <c r="BB304" s="493"/>
      <c r="BC304" s="497">
        <f t="shared" si="27"/>
        <v>0</v>
      </c>
      <c r="BD304" s="493"/>
      <c r="BE304" s="493"/>
      <c r="BF304" s="494"/>
      <c r="BG304" s="494">
        <v>9</v>
      </c>
      <c r="BQ304" s="498">
        <f t="shared" si="28"/>
        <v>0</v>
      </c>
      <c r="BR304" s="498">
        <f t="shared" si="29"/>
        <v>0</v>
      </c>
      <c r="BS304" s="498">
        <f t="shared" si="30"/>
        <v>0</v>
      </c>
      <c r="BT304" s="498">
        <f t="shared" si="31"/>
        <v>0</v>
      </c>
      <c r="BU304" s="498">
        <f t="shared" si="32"/>
        <v>0</v>
      </c>
      <c r="BV304" s="498">
        <f t="shared" si="33"/>
        <v>0</v>
      </c>
      <c r="BW304" s="498">
        <f t="shared" si="34"/>
        <v>0</v>
      </c>
      <c r="BX304" s="498">
        <f t="shared" si="35"/>
        <v>0</v>
      </c>
      <c r="BY304" s="498">
        <f t="shared" si="36"/>
        <v>0</v>
      </c>
      <c r="BZ304" s="498">
        <f t="shared" si="37"/>
        <v>0</v>
      </c>
      <c r="CA304" s="498">
        <f t="shared" si="38"/>
        <v>0</v>
      </c>
      <c r="CB304" s="498">
        <f t="shared" si="39"/>
        <v>0</v>
      </c>
      <c r="CD304" s="498">
        <f t="shared" si="40"/>
        <v>0</v>
      </c>
      <c r="CE304" s="498">
        <f t="shared" si="41"/>
        <v>0</v>
      </c>
      <c r="CF304" s="498">
        <f t="shared" si="42"/>
        <v>0</v>
      </c>
      <c r="CG304" s="498">
        <f t="shared" si="43"/>
        <v>0</v>
      </c>
      <c r="CH304" s="498">
        <f t="shared" si="44"/>
        <v>0</v>
      </c>
      <c r="CI304" s="498">
        <f t="shared" si="45"/>
        <v>0</v>
      </c>
      <c r="CJ304" s="498">
        <f t="shared" si="46"/>
        <v>0</v>
      </c>
      <c r="CK304" s="498">
        <f t="shared" si="47"/>
        <v>0</v>
      </c>
      <c r="CL304" s="498">
        <f t="shared" si="48"/>
        <v>0</v>
      </c>
      <c r="CM304" s="498">
        <f t="shared" si="49"/>
        <v>0</v>
      </c>
      <c r="CN304" s="498">
        <f t="shared" si="50"/>
        <v>0</v>
      </c>
      <c r="CO304" s="498">
        <f t="shared" si="51"/>
        <v>0</v>
      </c>
      <c r="CQ304" s="495"/>
      <c r="CZ304" s="498">
        <f t="shared" si="52"/>
        <v>0</v>
      </c>
      <c r="DA304" s="498">
        <f t="shared" si="53"/>
        <v>0</v>
      </c>
      <c r="DB304" s="498">
        <f t="shared" si="54"/>
        <v>0</v>
      </c>
      <c r="DC304" s="498">
        <f t="shared" si="55"/>
        <v>0</v>
      </c>
      <c r="DD304" s="498">
        <f t="shared" si="56"/>
        <v>0</v>
      </c>
      <c r="DE304" s="498">
        <f t="shared" si="57"/>
        <v>0</v>
      </c>
      <c r="DF304" s="498">
        <f t="shared" si="58"/>
        <v>0</v>
      </c>
      <c r="DG304" s="498">
        <f t="shared" si="59"/>
        <v>0</v>
      </c>
      <c r="DH304" s="498">
        <f t="shared" si="60"/>
        <v>0</v>
      </c>
      <c r="DI304" s="498">
        <f t="shared" si="61"/>
        <v>0</v>
      </c>
      <c r="DJ304" s="498">
        <f t="shared" si="62"/>
        <v>0</v>
      </c>
      <c r="DK304" s="498">
        <f t="shared" si="63"/>
        <v>0</v>
      </c>
      <c r="DM304" s="498">
        <f t="shared" si="64"/>
        <v>0</v>
      </c>
      <c r="DN304" s="498">
        <f t="shared" si="65"/>
        <v>0</v>
      </c>
      <c r="DO304" s="498">
        <f t="shared" si="66"/>
        <v>0</v>
      </c>
      <c r="DP304" s="498">
        <f t="shared" si="67"/>
        <v>0</v>
      </c>
      <c r="DQ304" s="498">
        <f t="shared" si="68"/>
        <v>0</v>
      </c>
      <c r="DR304" s="498">
        <f t="shared" si="69"/>
        <v>0</v>
      </c>
      <c r="DS304" s="498">
        <f t="shared" si="70"/>
        <v>0</v>
      </c>
      <c r="DT304" s="498">
        <f t="shared" si="71"/>
        <v>0</v>
      </c>
      <c r="DU304" s="498">
        <f t="shared" si="72"/>
        <v>0</v>
      </c>
      <c r="DV304" s="498">
        <f t="shared" si="73"/>
        <v>0</v>
      </c>
      <c r="DW304" s="498">
        <f t="shared" si="74"/>
        <v>0</v>
      </c>
      <c r="DX304" s="498">
        <f t="shared" si="75"/>
        <v>0</v>
      </c>
      <c r="DZ304" s="498">
        <f t="shared" si="76"/>
        <v>0</v>
      </c>
      <c r="EA304" s="498">
        <f t="shared" si="77"/>
        <v>0</v>
      </c>
      <c r="EB304" s="498">
        <f t="shared" si="78"/>
        <v>0</v>
      </c>
      <c r="EC304" s="498">
        <f t="shared" si="79"/>
        <v>0</v>
      </c>
      <c r="ED304" s="498">
        <f t="shared" si="80"/>
        <v>0</v>
      </c>
      <c r="EE304" s="498">
        <f t="shared" si="81"/>
        <v>0</v>
      </c>
      <c r="EF304" s="498">
        <f t="shared" si="82"/>
        <v>0</v>
      </c>
      <c r="EG304" s="498">
        <f t="shared" si="83"/>
        <v>0</v>
      </c>
      <c r="EH304" s="498">
        <f t="shared" si="84"/>
        <v>0</v>
      </c>
      <c r="EI304" s="498">
        <f t="shared" si="85"/>
        <v>0</v>
      </c>
      <c r="EJ304" s="498">
        <f t="shared" si="86"/>
        <v>0</v>
      </c>
      <c r="EK304" s="498">
        <f t="shared" si="87"/>
        <v>0</v>
      </c>
      <c r="EM304" s="499">
        <f t="shared" si="88"/>
        <v>0</v>
      </c>
      <c r="EN304" s="499">
        <f t="shared" si="89"/>
        <v>0</v>
      </c>
      <c r="EO304" s="499">
        <f t="shared" si="90"/>
        <v>0</v>
      </c>
      <c r="EP304" s="499">
        <f t="shared" si="91"/>
        <v>0</v>
      </c>
      <c r="EQ304" s="499">
        <f t="shared" si="92"/>
        <v>0</v>
      </c>
      <c r="ER304" s="499">
        <f t="shared" si="93"/>
        <v>0</v>
      </c>
      <c r="ES304" s="499">
        <f t="shared" si="94"/>
        <v>0</v>
      </c>
      <c r="ET304" s="499">
        <f t="shared" si="95"/>
        <v>0</v>
      </c>
      <c r="EU304" s="499">
        <f t="shared" si="96"/>
        <v>0</v>
      </c>
      <c r="EV304" s="499">
        <f t="shared" si="97"/>
        <v>0</v>
      </c>
      <c r="EW304" s="499">
        <f t="shared" si="98"/>
        <v>0</v>
      </c>
      <c r="EX304" s="499">
        <f t="shared" si="99"/>
        <v>0</v>
      </c>
      <c r="EZ304" s="500">
        <f t="shared" si="100"/>
        <v>0</v>
      </c>
      <c r="FA304" s="500">
        <f t="shared" si="100"/>
        <v>0</v>
      </c>
      <c r="FB304" s="500">
        <f t="shared" si="100"/>
        <v>0</v>
      </c>
      <c r="FC304" s="500">
        <f t="shared" si="100"/>
        <v>0</v>
      </c>
      <c r="FD304" s="500">
        <f t="shared" si="100"/>
        <v>0</v>
      </c>
      <c r="FE304" s="500">
        <f t="shared" si="100"/>
        <v>0</v>
      </c>
      <c r="FF304" s="500">
        <f t="shared" si="100"/>
        <v>0</v>
      </c>
      <c r="FG304" s="500">
        <f t="shared" si="100"/>
        <v>0</v>
      </c>
      <c r="FH304" s="500">
        <f t="shared" si="100"/>
        <v>0</v>
      </c>
      <c r="FI304" s="500">
        <f t="shared" si="100"/>
        <v>0</v>
      </c>
      <c r="FJ304" s="500">
        <f t="shared" si="100"/>
        <v>0</v>
      </c>
      <c r="FK304" s="500">
        <f t="shared" si="100"/>
        <v>0</v>
      </c>
      <c r="FM304" s="500">
        <f t="shared" si="101"/>
        <v>0</v>
      </c>
      <c r="FN304" s="500">
        <f t="shared" si="101"/>
        <v>0</v>
      </c>
      <c r="FO304" s="500">
        <f t="shared" si="101"/>
        <v>0</v>
      </c>
      <c r="FP304" s="500">
        <f t="shared" si="101"/>
        <v>0</v>
      </c>
      <c r="FQ304" s="500">
        <f t="shared" si="101"/>
        <v>0</v>
      </c>
      <c r="FR304" s="500">
        <f t="shared" si="101"/>
        <v>0</v>
      </c>
      <c r="FS304" s="500">
        <f t="shared" si="101"/>
        <v>0</v>
      </c>
      <c r="FT304" s="500">
        <f t="shared" si="101"/>
        <v>0</v>
      </c>
      <c r="FU304" s="500">
        <f t="shared" si="101"/>
        <v>0</v>
      </c>
      <c r="FV304" s="500">
        <f t="shared" si="101"/>
        <v>0</v>
      </c>
      <c r="FW304" s="500">
        <f t="shared" si="101"/>
        <v>0</v>
      </c>
      <c r="FX304" s="500">
        <f t="shared" si="101"/>
        <v>0</v>
      </c>
    </row>
    <row r="305" spans="1:180" s="463" customFormat="1" ht="24" customHeight="1">
      <c r="A305" s="488"/>
      <c r="B305" s="489"/>
      <c r="C305" s="501">
        <v>10</v>
      </c>
      <c r="D305" s="822">
        <f t="shared" si="22"/>
        <v>0</v>
      </c>
      <c r="E305" s="822"/>
      <c r="F305" s="822"/>
      <c r="G305" s="822"/>
      <c r="H305" s="822"/>
      <c r="I305" s="822"/>
      <c r="J305" s="822"/>
      <c r="K305" s="822"/>
      <c r="L305" s="822"/>
      <c r="M305" s="822"/>
      <c r="N305" s="823"/>
      <c r="O305" s="851" t="str">
        <f t="shared" si="106"/>
        <v>70201  -  Actividades de consultoría de gestión</v>
      </c>
      <c r="P305" s="852"/>
      <c r="Q305" s="853"/>
      <c r="R305" s="845" t="str">
        <f t="shared" si="102"/>
        <v/>
      </c>
      <c r="S305" s="846"/>
      <c r="T305" s="847"/>
      <c r="U305" s="848"/>
      <c r="V305" s="849"/>
      <c r="W305" s="850"/>
      <c r="X305" s="845"/>
      <c r="Y305" s="846"/>
      <c r="Z305" s="847"/>
      <c r="AA305" s="851" t="str">
        <f t="shared" si="103"/>
        <v/>
      </c>
      <c r="AB305" s="852"/>
      <c r="AC305" s="853"/>
      <c r="AD305" s="832">
        <f>+S246</f>
        <v>0</v>
      </c>
      <c r="AE305" s="832"/>
      <c r="AF305" s="832"/>
      <c r="AG305" s="854">
        <f t="shared" si="23"/>
        <v>0</v>
      </c>
      <c r="AH305" s="855"/>
      <c r="AI305" s="856"/>
      <c r="AJ305" s="842">
        <f t="shared" si="24"/>
        <v>0</v>
      </c>
      <c r="AK305" s="843"/>
      <c r="AL305" s="844" t="e">
        <f t="shared" si="104"/>
        <v>#DIV/0!</v>
      </c>
      <c r="AM305" s="844"/>
      <c r="AN305" s="824">
        <f t="shared" si="105"/>
        <v>0</v>
      </c>
      <c r="AO305" s="825"/>
      <c r="AP305" s="825"/>
      <c r="AQ305" s="826"/>
      <c r="AR305" s="112"/>
      <c r="AS305" s="491"/>
      <c r="AT305" s="491"/>
      <c r="AU305" s="492">
        <f t="shared" si="21"/>
        <v>0</v>
      </c>
      <c r="AV305" s="493"/>
      <c r="AW305" s="599" t="s">
        <v>690</v>
      </c>
      <c r="AX305" s="493"/>
      <c r="AY305" s="492" t="s">
        <v>15</v>
      </c>
      <c r="AZ305" s="493"/>
      <c r="BA305" s="492">
        <f t="shared" si="26"/>
        <v>0</v>
      </c>
      <c r="BB305" s="493"/>
      <c r="BC305" s="497">
        <f t="shared" si="27"/>
        <v>0</v>
      </c>
      <c r="BD305" s="493"/>
      <c r="BE305" s="493"/>
      <c r="BF305" s="494"/>
      <c r="BG305" s="494">
        <v>10</v>
      </c>
      <c r="BQ305" s="498">
        <f t="shared" si="28"/>
        <v>0</v>
      </c>
      <c r="BR305" s="498">
        <f t="shared" si="29"/>
        <v>0</v>
      </c>
      <c r="BS305" s="498">
        <f t="shared" si="30"/>
        <v>0</v>
      </c>
      <c r="BT305" s="498">
        <f t="shared" si="31"/>
        <v>0</v>
      </c>
      <c r="BU305" s="498">
        <f t="shared" si="32"/>
        <v>0</v>
      </c>
      <c r="BV305" s="498">
        <f t="shared" si="33"/>
        <v>0</v>
      </c>
      <c r="BW305" s="498">
        <f t="shared" si="34"/>
        <v>0</v>
      </c>
      <c r="BX305" s="498">
        <f t="shared" si="35"/>
        <v>0</v>
      </c>
      <c r="BY305" s="498">
        <f t="shared" si="36"/>
        <v>0</v>
      </c>
      <c r="BZ305" s="498">
        <f t="shared" si="37"/>
        <v>0</v>
      </c>
      <c r="CA305" s="498">
        <f t="shared" si="38"/>
        <v>0</v>
      </c>
      <c r="CB305" s="498">
        <f t="shared" si="39"/>
        <v>0</v>
      </c>
      <c r="CD305" s="498">
        <f t="shared" si="40"/>
        <v>0</v>
      </c>
      <c r="CE305" s="498">
        <f t="shared" si="41"/>
        <v>0</v>
      </c>
      <c r="CF305" s="498">
        <f t="shared" si="42"/>
        <v>0</v>
      </c>
      <c r="CG305" s="498">
        <f t="shared" si="43"/>
        <v>0</v>
      </c>
      <c r="CH305" s="498">
        <f t="shared" si="44"/>
        <v>0</v>
      </c>
      <c r="CI305" s="498">
        <f t="shared" si="45"/>
        <v>0</v>
      </c>
      <c r="CJ305" s="498">
        <f t="shared" si="46"/>
        <v>0</v>
      </c>
      <c r="CK305" s="498">
        <f t="shared" si="47"/>
        <v>0</v>
      </c>
      <c r="CL305" s="498">
        <f t="shared" si="48"/>
        <v>0</v>
      </c>
      <c r="CM305" s="498">
        <f t="shared" si="49"/>
        <v>0</v>
      </c>
      <c r="CN305" s="498">
        <f t="shared" si="50"/>
        <v>0</v>
      </c>
      <c r="CO305" s="498">
        <f t="shared" si="51"/>
        <v>0</v>
      </c>
      <c r="CQ305" s="495"/>
      <c r="CZ305" s="498">
        <f t="shared" si="52"/>
        <v>0</v>
      </c>
      <c r="DA305" s="498">
        <f t="shared" si="53"/>
        <v>0</v>
      </c>
      <c r="DB305" s="498">
        <f t="shared" si="54"/>
        <v>0</v>
      </c>
      <c r="DC305" s="498">
        <f t="shared" si="55"/>
        <v>0</v>
      </c>
      <c r="DD305" s="498">
        <f t="shared" si="56"/>
        <v>0</v>
      </c>
      <c r="DE305" s="498">
        <f t="shared" si="57"/>
        <v>0</v>
      </c>
      <c r="DF305" s="498">
        <f t="shared" si="58"/>
        <v>0</v>
      </c>
      <c r="DG305" s="498">
        <f t="shared" si="59"/>
        <v>0</v>
      </c>
      <c r="DH305" s="498">
        <f t="shared" si="60"/>
        <v>0</v>
      </c>
      <c r="DI305" s="498">
        <f t="shared" si="61"/>
        <v>0</v>
      </c>
      <c r="DJ305" s="498">
        <f t="shared" si="62"/>
        <v>0</v>
      </c>
      <c r="DK305" s="498">
        <f t="shared" si="63"/>
        <v>0</v>
      </c>
      <c r="DM305" s="498">
        <f t="shared" si="64"/>
        <v>0</v>
      </c>
      <c r="DN305" s="498">
        <f t="shared" si="65"/>
        <v>0</v>
      </c>
      <c r="DO305" s="498">
        <f t="shared" si="66"/>
        <v>0</v>
      </c>
      <c r="DP305" s="498">
        <f t="shared" si="67"/>
        <v>0</v>
      </c>
      <c r="DQ305" s="498">
        <f t="shared" si="68"/>
        <v>0</v>
      </c>
      <c r="DR305" s="498">
        <f t="shared" si="69"/>
        <v>0</v>
      </c>
      <c r="DS305" s="498">
        <f t="shared" si="70"/>
        <v>0</v>
      </c>
      <c r="DT305" s="498">
        <f t="shared" si="71"/>
        <v>0</v>
      </c>
      <c r="DU305" s="498">
        <f t="shared" si="72"/>
        <v>0</v>
      </c>
      <c r="DV305" s="498">
        <f t="shared" si="73"/>
        <v>0</v>
      </c>
      <c r="DW305" s="498">
        <f t="shared" si="74"/>
        <v>0</v>
      </c>
      <c r="DX305" s="498">
        <f t="shared" si="75"/>
        <v>0</v>
      </c>
      <c r="DZ305" s="498">
        <f t="shared" si="76"/>
        <v>0</v>
      </c>
      <c r="EA305" s="498">
        <f t="shared" si="77"/>
        <v>0</v>
      </c>
      <c r="EB305" s="498">
        <f t="shared" si="78"/>
        <v>0</v>
      </c>
      <c r="EC305" s="498">
        <f t="shared" si="79"/>
        <v>0</v>
      </c>
      <c r="ED305" s="498">
        <f t="shared" si="80"/>
        <v>0</v>
      </c>
      <c r="EE305" s="498">
        <f t="shared" si="81"/>
        <v>0</v>
      </c>
      <c r="EF305" s="498">
        <f t="shared" si="82"/>
        <v>0</v>
      </c>
      <c r="EG305" s="498">
        <f t="shared" si="83"/>
        <v>0</v>
      </c>
      <c r="EH305" s="498">
        <f t="shared" si="84"/>
        <v>0</v>
      </c>
      <c r="EI305" s="498">
        <f t="shared" si="85"/>
        <v>0</v>
      </c>
      <c r="EJ305" s="498">
        <f t="shared" si="86"/>
        <v>0</v>
      </c>
      <c r="EK305" s="498">
        <f t="shared" si="87"/>
        <v>0</v>
      </c>
      <c r="EM305" s="499">
        <f t="shared" si="88"/>
        <v>0</v>
      </c>
      <c r="EN305" s="499">
        <f t="shared" si="89"/>
        <v>0</v>
      </c>
      <c r="EO305" s="499">
        <f t="shared" si="90"/>
        <v>0</v>
      </c>
      <c r="EP305" s="499">
        <f t="shared" si="91"/>
        <v>0</v>
      </c>
      <c r="EQ305" s="499">
        <f t="shared" si="92"/>
        <v>0</v>
      </c>
      <c r="ER305" s="499">
        <f t="shared" si="93"/>
        <v>0</v>
      </c>
      <c r="ES305" s="499">
        <f t="shared" si="94"/>
        <v>0</v>
      </c>
      <c r="ET305" s="499">
        <f t="shared" si="95"/>
        <v>0</v>
      </c>
      <c r="EU305" s="499">
        <f t="shared" si="96"/>
        <v>0</v>
      </c>
      <c r="EV305" s="499">
        <f t="shared" si="97"/>
        <v>0</v>
      </c>
      <c r="EW305" s="499">
        <f t="shared" si="98"/>
        <v>0</v>
      </c>
      <c r="EX305" s="499">
        <f t="shared" si="99"/>
        <v>0</v>
      </c>
      <c r="EZ305" s="500">
        <f t="shared" si="100"/>
        <v>0</v>
      </c>
      <c r="FA305" s="500">
        <f t="shared" si="100"/>
        <v>0</v>
      </c>
      <c r="FB305" s="500">
        <f t="shared" si="100"/>
        <v>0</v>
      </c>
      <c r="FC305" s="500">
        <f t="shared" si="100"/>
        <v>0</v>
      </c>
      <c r="FD305" s="500">
        <f t="shared" si="100"/>
        <v>0</v>
      </c>
      <c r="FE305" s="500">
        <f t="shared" si="100"/>
        <v>0</v>
      </c>
      <c r="FF305" s="500">
        <f t="shared" si="100"/>
        <v>0</v>
      </c>
      <c r="FG305" s="500">
        <f t="shared" si="100"/>
        <v>0</v>
      </c>
      <c r="FH305" s="500">
        <f t="shared" si="100"/>
        <v>0</v>
      </c>
      <c r="FI305" s="500">
        <f t="shared" si="100"/>
        <v>0</v>
      </c>
      <c r="FJ305" s="500">
        <f t="shared" si="100"/>
        <v>0</v>
      </c>
      <c r="FK305" s="500">
        <f t="shared" si="100"/>
        <v>0</v>
      </c>
      <c r="FM305" s="500">
        <f t="shared" si="101"/>
        <v>0</v>
      </c>
      <c r="FN305" s="500">
        <f t="shared" si="101"/>
        <v>0</v>
      </c>
      <c r="FO305" s="500">
        <f t="shared" si="101"/>
        <v>0</v>
      </c>
      <c r="FP305" s="500">
        <f t="shared" si="101"/>
        <v>0</v>
      </c>
      <c r="FQ305" s="500">
        <f t="shared" si="101"/>
        <v>0</v>
      </c>
      <c r="FR305" s="500">
        <f t="shared" si="101"/>
        <v>0</v>
      </c>
      <c r="FS305" s="500">
        <f t="shared" si="101"/>
        <v>0</v>
      </c>
      <c r="FT305" s="500">
        <f t="shared" si="101"/>
        <v>0</v>
      </c>
      <c r="FU305" s="500">
        <f t="shared" si="101"/>
        <v>0</v>
      </c>
      <c r="FV305" s="500">
        <f t="shared" si="101"/>
        <v>0</v>
      </c>
      <c r="FW305" s="500">
        <f t="shared" si="101"/>
        <v>0</v>
      </c>
      <c r="FX305" s="500">
        <f t="shared" si="101"/>
        <v>0</v>
      </c>
    </row>
    <row r="306" spans="1:180" s="463" customFormat="1" ht="24" customHeight="1" thickBot="1">
      <c r="A306" s="488"/>
      <c r="B306" s="489"/>
      <c r="C306" s="502" t="s">
        <v>15</v>
      </c>
      <c r="D306" s="828" t="s">
        <v>164</v>
      </c>
      <c r="E306" s="828"/>
      <c r="F306" s="828"/>
      <c r="G306" s="828"/>
      <c r="H306" s="828"/>
      <c r="I306" s="828"/>
      <c r="J306" s="828"/>
      <c r="K306" s="828"/>
      <c r="L306" s="828"/>
      <c r="M306" s="828"/>
      <c r="N306" s="828"/>
      <c r="O306" s="1318">
        <f>SUM(O296:Q305)</f>
        <v>0</v>
      </c>
      <c r="P306" s="836"/>
      <c r="Q306" s="838"/>
      <c r="R306" s="504"/>
      <c r="S306" s="503"/>
      <c r="T306" s="505"/>
      <c r="U306" s="833"/>
      <c r="V306" s="834"/>
      <c r="W306" s="834"/>
      <c r="X306" s="835"/>
      <c r="Y306" s="836"/>
      <c r="Z306" s="837"/>
      <c r="AA306" s="836" t="s">
        <v>15</v>
      </c>
      <c r="AB306" s="836"/>
      <c r="AC306" s="838"/>
      <c r="AD306" s="830">
        <f>SUM(AD296:AF305)</f>
        <v>0</v>
      </c>
      <c r="AE306" s="830"/>
      <c r="AF306" s="830"/>
      <c r="AG306" s="1288" t="s">
        <v>15</v>
      </c>
      <c r="AH306" s="1289"/>
      <c r="AI306" s="1290"/>
      <c r="AJ306" s="1291" t="str">
        <f>X273</f>
        <v>-</v>
      </c>
      <c r="AK306" s="1292"/>
      <c r="AL306" s="831" t="e">
        <f>IF(AD306=" ","-",AD306/$S$253)</f>
        <v>#DIV/0!</v>
      </c>
      <c r="AM306" s="831"/>
      <c r="AN306" s="827">
        <f>SUM(AM296:AQ305)</f>
        <v>0</v>
      </c>
      <c r="AO306" s="828"/>
      <c r="AP306" s="828"/>
      <c r="AQ306" s="829"/>
      <c r="AR306" s="112"/>
      <c r="AS306" s="491"/>
      <c r="AT306" s="491"/>
      <c r="AU306" s="494"/>
      <c r="AV306" s="494"/>
      <c r="AW306" s="599" t="s">
        <v>691</v>
      </c>
      <c r="AX306" s="494"/>
      <c r="AY306" s="494"/>
      <c r="AZ306" s="494"/>
      <c r="BA306" s="494"/>
      <c r="BB306" s="494"/>
      <c r="BC306" s="494"/>
      <c r="BD306" s="494"/>
      <c r="BE306" s="494"/>
      <c r="BF306" s="494"/>
      <c r="BG306" s="494"/>
      <c r="BQ306" s="506">
        <f>SUM(BQ296:BQ305)</f>
        <v>0</v>
      </c>
      <c r="BR306" s="506">
        <f t="shared" ref="BR306:CB306" si="107">SUM(BR296:BR305)</f>
        <v>0</v>
      </c>
      <c r="BS306" s="506">
        <f t="shared" si="107"/>
        <v>0</v>
      </c>
      <c r="BT306" s="506">
        <f t="shared" si="107"/>
        <v>0</v>
      </c>
      <c r="BU306" s="506">
        <f t="shared" si="107"/>
        <v>0</v>
      </c>
      <c r="BV306" s="506">
        <f t="shared" si="107"/>
        <v>0</v>
      </c>
      <c r="BW306" s="506">
        <f t="shared" si="107"/>
        <v>0</v>
      </c>
      <c r="BX306" s="506">
        <f t="shared" si="107"/>
        <v>0</v>
      </c>
      <c r="BY306" s="506">
        <f t="shared" si="107"/>
        <v>0</v>
      </c>
      <c r="BZ306" s="506">
        <f t="shared" si="107"/>
        <v>0</v>
      </c>
      <c r="CA306" s="506">
        <f t="shared" si="107"/>
        <v>0</v>
      </c>
      <c r="CB306" s="506">
        <f t="shared" si="107"/>
        <v>0</v>
      </c>
      <c r="CD306" s="506"/>
      <c r="CE306" s="506"/>
      <c r="CF306" s="506"/>
      <c r="CG306" s="506"/>
      <c r="CH306" s="506"/>
      <c r="CI306" s="506"/>
      <c r="CJ306" s="506"/>
      <c r="CK306" s="506"/>
      <c r="CL306" s="506"/>
      <c r="CM306" s="506"/>
      <c r="CN306" s="506"/>
      <c r="CO306" s="506"/>
      <c r="CQ306" s="495"/>
      <c r="CZ306" s="506">
        <f t="shared" ref="CZ306:DK306" si="108">SUM(CZ296:CZ305)</f>
        <v>0</v>
      </c>
      <c r="DA306" s="506">
        <f t="shared" si="108"/>
        <v>0</v>
      </c>
      <c r="DB306" s="506">
        <f t="shared" si="108"/>
        <v>0</v>
      </c>
      <c r="DC306" s="506">
        <f t="shared" si="108"/>
        <v>0</v>
      </c>
      <c r="DD306" s="506">
        <f t="shared" si="108"/>
        <v>0</v>
      </c>
      <c r="DE306" s="506">
        <f t="shared" si="108"/>
        <v>0</v>
      </c>
      <c r="DF306" s="506">
        <f t="shared" si="108"/>
        <v>0</v>
      </c>
      <c r="DG306" s="506">
        <f t="shared" si="108"/>
        <v>0</v>
      </c>
      <c r="DH306" s="506">
        <f t="shared" si="108"/>
        <v>0</v>
      </c>
      <c r="DI306" s="506">
        <f t="shared" si="108"/>
        <v>0</v>
      </c>
      <c r="DJ306" s="506">
        <f t="shared" si="108"/>
        <v>0</v>
      </c>
      <c r="DK306" s="506">
        <f t="shared" si="108"/>
        <v>0</v>
      </c>
      <c r="DM306" s="506">
        <f t="shared" ref="DM306:DX306" si="109">SUM(DM296:DM305)</f>
        <v>0</v>
      </c>
      <c r="DN306" s="506">
        <f t="shared" si="109"/>
        <v>0</v>
      </c>
      <c r="DO306" s="506">
        <f t="shared" si="109"/>
        <v>0</v>
      </c>
      <c r="DP306" s="506">
        <f t="shared" si="109"/>
        <v>0</v>
      </c>
      <c r="DQ306" s="506">
        <f t="shared" si="109"/>
        <v>0</v>
      </c>
      <c r="DR306" s="506">
        <f t="shared" si="109"/>
        <v>0</v>
      </c>
      <c r="DS306" s="506">
        <f t="shared" si="109"/>
        <v>0</v>
      </c>
      <c r="DT306" s="506">
        <f t="shared" si="109"/>
        <v>0</v>
      </c>
      <c r="DU306" s="506">
        <f t="shared" si="109"/>
        <v>0</v>
      </c>
      <c r="DV306" s="506">
        <f t="shared" si="109"/>
        <v>0</v>
      </c>
      <c r="DW306" s="506">
        <f t="shared" si="109"/>
        <v>0</v>
      </c>
      <c r="DX306" s="506">
        <f t="shared" si="109"/>
        <v>0</v>
      </c>
      <c r="DZ306" s="506">
        <f t="shared" ref="DZ306:EK306" si="110">SUM(DZ296:DZ305)</f>
        <v>0</v>
      </c>
      <c r="EA306" s="506">
        <f t="shared" si="110"/>
        <v>0</v>
      </c>
      <c r="EB306" s="506">
        <f t="shared" si="110"/>
        <v>0</v>
      </c>
      <c r="EC306" s="506">
        <f t="shared" si="110"/>
        <v>0</v>
      </c>
      <c r="ED306" s="506">
        <f t="shared" si="110"/>
        <v>0</v>
      </c>
      <c r="EE306" s="506">
        <f t="shared" si="110"/>
        <v>0</v>
      </c>
      <c r="EF306" s="506">
        <f t="shared" si="110"/>
        <v>0</v>
      </c>
      <c r="EG306" s="506">
        <f t="shared" si="110"/>
        <v>0</v>
      </c>
      <c r="EH306" s="506">
        <f t="shared" si="110"/>
        <v>0</v>
      </c>
      <c r="EI306" s="506">
        <f t="shared" si="110"/>
        <v>0</v>
      </c>
      <c r="EJ306" s="506">
        <f t="shared" si="110"/>
        <v>0</v>
      </c>
      <c r="EK306" s="506">
        <f t="shared" si="110"/>
        <v>0</v>
      </c>
      <c r="EM306" s="507">
        <f t="shared" ref="EM306:EX306" si="111">SUM(EM296:EM305)</f>
        <v>0</v>
      </c>
      <c r="EN306" s="507">
        <f t="shared" si="111"/>
        <v>0</v>
      </c>
      <c r="EO306" s="507">
        <f t="shared" si="111"/>
        <v>0</v>
      </c>
      <c r="EP306" s="507">
        <f t="shared" si="111"/>
        <v>0</v>
      </c>
      <c r="EQ306" s="507">
        <f t="shared" si="111"/>
        <v>0</v>
      </c>
      <c r="ER306" s="507">
        <f t="shared" si="111"/>
        <v>0</v>
      </c>
      <c r="ES306" s="507">
        <f t="shared" si="111"/>
        <v>0</v>
      </c>
      <c r="ET306" s="507">
        <f t="shared" si="111"/>
        <v>0</v>
      </c>
      <c r="EU306" s="507">
        <f t="shared" si="111"/>
        <v>0</v>
      </c>
      <c r="EV306" s="507">
        <f t="shared" si="111"/>
        <v>0</v>
      </c>
      <c r="EW306" s="507">
        <f t="shared" si="111"/>
        <v>0</v>
      </c>
      <c r="EX306" s="507">
        <f t="shared" si="111"/>
        <v>0</v>
      </c>
      <c r="EZ306" s="507"/>
      <c r="FA306" s="507"/>
      <c r="FB306" s="507"/>
      <c r="FC306" s="507"/>
      <c r="FD306" s="507"/>
      <c r="FE306" s="507"/>
      <c r="FF306" s="507"/>
      <c r="FG306" s="507"/>
      <c r="FH306" s="507"/>
      <c r="FI306" s="507"/>
      <c r="FJ306" s="507"/>
      <c r="FK306" s="507"/>
      <c r="FM306" s="508">
        <f t="shared" ref="FM306:FX306" si="112">SUM(FM296:FM305)</f>
        <v>0</v>
      </c>
      <c r="FN306" s="508">
        <f t="shared" si="112"/>
        <v>0</v>
      </c>
      <c r="FO306" s="508">
        <f t="shared" si="112"/>
        <v>0</v>
      </c>
      <c r="FP306" s="508">
        <f t="shared" si="112"/>
        <v>0</v>
      </c>
      <c r="FQ306" s="508">
        <f t="shared" si="112"/>
        <v>0</v>
      </c>
      <c r="FR306" s="508">
        <f t="shared" si="112"/>
        <v>0</v>
      </c>
      <c r="FS306" s="508">
        <f t="shared" si="112"/>
        <v>0</v>
      </c>
      <c r="FT306" s="508">
        <f t="shared" si="112"/>
        <v>0</v>
      </c>
      <c r="FU306" s="508">
        <f t="shared" si="112"/>
        <v>0</v>
      </c>
      <c r="FV306" s="508">
        <f t="shared" si="112"/>
        <v>0</v>
      </c>
      <c r="FW306" s="508">
        <f t="shared" si="112"/>
        <v>0</v>
      </c>
      <c r="FX306" s="508">
        <f t="shared" si="112"/>
        <v>0</v>
      </c>
    </row>
    <row r="307" spans="1:180" ht="11.25" customHeight="1">
      <c r="B307" s="192"/>
      <c r="C307" s="509"/>
      <c r="D307" s="510"/>
      <c r="E307" s="510"/>
      <c r="F307" s="510"/>
      <c r="G307" s="510"/>
      <c r="H307" s="510"/>
      <c r="I307" s="510"/>
      <c r="J307" s="510"/>
      <c r="K307" s="510"/>
      <c r="L307" s="510"/>
      <c r="M307" s="510"/>
      <c r="N307" s="510"/>
      <c r="O307" s="329"/>
      <c r="P307" s="329"/>
      <c r="Q307" s="329"/>
      <c r="R307" s="329"/>
      <c r="S307" s="329"/>
      <c r="T307" s="329"/>
      <c r="U307" s="511"/>
      <c r="V307" s="511"/>
      <c r="W307" s="511"/>
      <c r="X307" s="329"/>
      <c r="Y307" s="329"/>
      <c r="Z307" s="329"/>
      <c r="AA307" s="329"/>
      <c r="AB307" s="329"/>
      <c r="AC307" s="329"/>
      <c r="AD307" s="512"/>
      <c r="AE307" s="512"/>
      <c r="AF307" s="512"/>
      <c r="AG307" s="513"/>
      <c r="AH307" s="513"/>
      <c r="AI307" s="513"/>
      <c r="AJ307" s="514"/>
      <c r="AK307" s="514"/>
      <c r="AL307" s="515"/>
      <c r="AM307" s="515"/>
      <c r="AN307" s="510"/>
      <c r="AO307" s="510"/>
      <c r="AP307" s="510"/>
      <c r="AQ307" s="510"/>
      <c r="AR307" s="62"/>
      <c r="AS307" s="172"/>
      <c r="AT307" s="172"/>
      <c r="AU307" s="516"/>
      <c r="AV307" s="516"/>
      <c r="AW307" s="599" t="s">
        <v>692</v>
      </c>
      <c r="AX307" s="516"/>
      <c r="AY307" s="516"/>
      <c r="AZ307" s="516"/>
      <c r="BA307" s="516"/>
      <c r="BB307" s="516"/>
      <c r="BC307" s="516"/>
      <c r="BD307" s="516"/>
      <c r="BE307" s="516"/>
      <c r="BF307" s="516"/>
      <c r="BG307" s="516"/>
      <c r="BQ307" s="517"/>
      <c r="BR307" s="517"/>
      <c r="BS307" s="517"/>
      <c r="BT307" s="517"/>
      <c r="BU307" s="517"/>
      <c r="BV307" s="517"/>
      <c r="BW307" s="517"/>
      <c r="BX307" s="517"/>
      <c r="BY307" s="517"/>
      <c r="BZ307" s="517"/>
      <c r="CA307" s="517"/>
      <c r="CB307" s="517"/>
      <c r="CD307" s="517"/>
      <c r="CE307" s="517"/>
      <c r="CF307" s="517"/>
      <c r="CG307" s="517"/>
      <c r="CH307" s="517"/>
      <c r="CI307" s="517"/>
      <c r="CJ307" s="517"/>
      <c r="CK307" s="517"/>
      <c r="CL307" s="517"/>
      <c r="CM307" s="517"/>
      <c r="CN307" s="517"/>
      <c r="CO307" s="517"/>
      <c r="CQ307" s="518"/>
      <c r="CZ307" s="517"/>
      <c r="DA307" s="517"/>
      <c r="DB307" s="517"/>
      <c r="DC307" s="517"/>
      <c r="DD307" s="517"/>
      <c r="DE307" s="517"/>
      <c r="DF307" s="517"/>
      <c r="DG307" s="517"/>
      <c r="DH307" s="517"/>
      <c r="DI307" s="517"/>
      <c r="DJ307" s="517"/>
      <c r="DK307" s="517"/>
      <c r="DM307" s="517"/>
      <c r="DN307" s="517"/>
      <c r="DO307" s="517"/>
      <c r="DP307" s="517"/>
      <c r="DQ307" s="517"/>
      <c r="DR307" s="517"/>
      <c r="DS307" s="517"/>
      <c r="DT307" s="517"/>
      <c r="DU307" s="517"/>
      <c r="DV307" s="517"/>
      <c r="DW307" s="517"/>
      <c r="DX307" s="517"/>
      <c r="DZ307" s="517"/>
      <c r="EA307" s="517"/>
      <c r="EB307" s="517"/>
      <c r="EC307" s="517"/>
      <c r="ED307" s="517"/>
      <c r="EE307" s="517"/>
      <c r="EF307" s="517"/>
      <c r="EG307" s="517"/>
      <c r="EH307" s="517"/>
      <c r="EI307" s="517"/>
      <c r="EJ307" s="517"/>
      <c r="EK307" s="517"/>
      <c r="EM307" s="519"/>
      <c r="EN307" s="519"/>
      <c r="EO307" s="519"/>
      <c r="EP307" s="519"/>
      <c r="EQ307" s="519"/>
      <c r="ER307" s="519"/>
      <c r="ES307" s="519"/>
      <c r="ET307" s="519"/>
      <c r="EU307" s="519"/>
      <c r="EV307" s="519"/>
      <c r="EW307" s="519"/>
      <c r="EX307" s="519"/>
      <c r="EZ307" s="519"/>
      <c r="FA307" s="519"/>
      <c r="FB307" s="519"/>
      <c r="FC307" s="519"/>
      <c r="FD307" s="519"/>
      <c r="FE307" s="519"/>
      <c r="FF307" s="519"/>
      <c r="FG307" s="519"/>
      <c r="FH307" s="519"/>
      <c r="FI307" s="519"/>
      <c r="FJ307" s="519"/>
      <c r="FK307" s="519"/>
      <c r="FM307" s="520"/>
      <c r="FN307" s="520"/>
      <c r="FO307" s="520"/>
      <c r="FP307" s="520"/>
      <c r="FQ307" s="520"/>
      <c r="FR307" s="520"/>
      <c r="FS307" s="520"/>
      <c r="FT307" s="520"/>
      <c r="FU307" s="520"/>
      <c r="FV307" s="520"/>
      <c r="FW307" s="520"/>
      <c r="FX307" s="520"/>
    </row>
    <row r="308" spans="1:180" ht="21" customHeight="1" thickBot="1">
      <c r="B308" s="192"/>
      <c r="C308" s="1003" t="s">
        <v>321</v>
      </c>
      <c r="D308" s="1003"/>
      <c r="E308" s="1003"/>
      <c r="F308" s="1003"/>
      <c r="G308" s="1003"/>
      <c r="H308" s="1003"/>
      <c r="I308" s="1003"/>
      <c r="J308" s="1003"/>
      <c r="K308" s="1003"/>
      <c r="L308" s="1003"/>
      <c r="M308" s="1003"/>
      <c r="N308" s="1003"/>
      <c r="O308" s="1003"/>
      <c r="P308" s="1003"/>
      <c r="Q308" s="1003"/>
      <c r="R308" s="1003"/>
      <c r="S308" s="1003"/>
      <c r="T308" s="1003"/>
      <c r="U308" s="1003"/>
      <c r="V308" s="1003"/>
      <c r="W308" s="1003"/>
      <c r="X308" s="1003"/>
      <c r="Y308" s="1003"/>
      <c r="Z308" s="1003"/>
      <c r="AA308" s="1003"/>
      <c r="AB308" s="1003"/>
      <c r="AC308" s="1003"/>
      <c r="AD308" s="1003"/>
      <c r="AE308" s="1003"/>
      <c r="AF308" s="1003"/>
      <c r="AG308" s="1003"/>
      <c r="AH308" s="1003"/>
      <c r="AI308" s="1003"/>
      <c r="AJ308" s="1003"/>
      <c r="AK308" s="1003"/>
      <c r="AL308" s="1003"/>
      <c r="AM308" s="1003"/>
      <c r="AN308" s="1003"/>
      <c r="AO308" s="1003"/>
      <c r="AP308" s="1003"/>
      <c r="AQ308" s="1003"/>
      <c r="AR308" s="63"/>
      <c r="AS308" s="172"/>
      <c r="AT308" s="172"/>
      <c r="AU308" s="516"/>
      <c r="AV308" s="516"/>
      <c r="AW308" s="599" t="s">
        <v>693</v>
      </c>
      <c r="AX308" s="516"/>
      <c r="AY308" s="516"/>
      <c r="AZ308" s="516"/>
      <c r="BA308" s="516"/>
      <c r="BB308" s="516"/>
      <c r="BC308" s="521">
        <f>SUM(BC296:BC306)</f>
        <v>0</v>
      </c>
      <c r="BD308" s="516"/>
      <c r="BE308" s="516"/>
      <c r="BF308" s="516"/>
      <c r="BG308" s="516"/>
      <c r="CQ308" s="518" t="s">
        <v>205</v>
      </c>
      <c r="CR308" s="159" t="s">
        <v>206</v>
      </c>
    </row>
    <row r="309" spans="1:180" ht="13.8">
      <c r="B309" s="192"/>
      <c r="C309" s="839" t="s">
        <v>335</v>
      </c>
      <c r="D309" s="840"/>
      <c r="E309" s="840"/>
      <c r="F309" s="840"/>
      <c r="G309" s="840"/>
      <c r="H309" s="840"/>
      <c r="I309" s="840"/>
      <c r="J309" s="840"/>
      <c r="K309" s="840"/>
      <c r="L309" s="840"/>
      <c r="M309" s="840"/>
      <c r="N309" s="840"/>
      <c r="O309" s="840"/>
      <c r="P309" s="840"/>
      <c r="Q309" s="840"/>
      <c r="R309" s="840"/>
      <c r="S309" s="840"/>
      <c r="T309" s="840"/>
      <c r="U309" s="841"/>
      <c r="V309" s="839" t="s">
        <v>207</v>
      </c>
      <c r="W309" s="840"/>
      <c r="X309" s="840"/>
      <c r="Y309" s="840"/>
      <c r="Z309" s="840"/>
      <c r="AA309" s="840"/>
      <c r="AB309" s="840"/>
      <c r="AC309" s="840"/>
      <c r="AD309" s="840"/>
      <c r="AE309" s="840"/>
      <c r="AF309" s="840"/>
      <c r="AG309" s="840"/>
      <c r="AH309" s="840"/>
      <c r="AI309" s="840"/>
      <c r="AJ309" s="840"/>
      <c r="AK309" s="840"/>
      <c r="AL309" s="840"/>
      <c r="AM309" s="840"/>
      <c r="AN309" s="840"/>
      <c r="AO309" s="840"/>
      <c r="AP309" s="840"/>
      <c r="AQ309" s="841"/>
      <c r="AR309" s="64"/>
      <c r="AS309" s="172"/>
      <c r="AT309" s="172"/>
      <c r="AU309" s="172"/>
      <c r="AW309" s="599" t="s">
        <v>694</v>
      </c>
      <c r="BQ309" s="522">
        <f t="shared" ref="BQ309:CB318" si="113">IF(BQ296&gt;0,1,0)</f>
        <v>0</v>
      </c>
      <c r="BR309" s="522">
        <f t="shared" si="113"/>
        <v>0</v>
      </c>
      <c r="BS309" s="522">
        <f t="shared" si="113"/>
        <v>0</v>
      </c>
      <c r="BT309" s="522">
        <f t="shared" si="113"/>
        <v>0</v>
      </c>
      <c r="BU309" s="522">
        <f t="shared" si="113"/>
        <v>0</v>
      </c>
      <c r="BV309" s="522">
        <f t="shared" si="113"/>
        <v>0</v>
      </c>
      <c r="BW309" s="522">
        <f t="shared" si="113"/>
        <v>0</v>
      </c>
      <c r="BX309" s="522">
        <f t="shared" si="113"/>
        <v>0</v>
      </c>
      <c r="BY309" s="522">
        <f t="shared" si="113"/>
        <v>0</v>
      </c>
      <c r="BZ309" s="522">
        <f t="shared" si="113"/>
        <v>0</v>
      </c>
      <c r="CA309" s="522">
        <f t="shared" si="113"/>
        <v>0</v>
      </c>
      <c r="CB309" s="522">
        <f t="shared" si="113"/>
        <v>0</v>
      </c>
      <c r="CC309" s="523">
        <v>1</v>
      </c>
      <c r="CD309" s="524" t="str">
        <f t="shared" ref="CD309:CO318" si="114">IF(CD296=0,"",CD296)</f>
        <v/>
      </c>
      <c r="CE309" s="524" t="str">
        <f t="shared" si="114"/>
        <v/>
      </c>
      <c r="CF309" s="524" t="str">
        <f t="shared" si="114"/>
        <v/>
      </c>
      <c r="CG309" s="524" t="str">
        <f t="shared" si="114"/>
        <v/>
      </c>
      <c r="CH309" s="524" t="str">
        <f t="shared" si="114"/>
        <v/>
      </c>
      <c r="CI309" s="524" t="str">
        <f t="shared" si="114"/>
        <v/>
      </c>
      <c r="CJ309" s="524" t="str">
        <f t="shared" si="114"/>
        <v/>
      </c>
      <c r="CK309" s="524" t="str">
        <f t="shared" si="114"/>
        <v/>
      </c>
      <c r="CL309" s="524" t="str">
        <f t="shared" si="114"/>
        <v/>
      </c>
      <c r="CM309" s="524" t="str">
        <f t="shared" si="114"/>
        <v/>
      </c>
      <c r="CN309" s="524" t="str">
        <f t="shared" si="114"/>
        <v/>
      </c>
      <c r="CO309" s="524" t="str">
        <f t="shared" si="114"/>
        <v/>
      </c>
      <c r="CQ309" s="518">
        <v>1</v>
      </c>
      <c r="CR309" s="159" t="str">
        <f>CD310&amp;" "&amp;CD311&amp;" "&amp;CD312&amp;" "&amp;CD313&amp;" "&amp;CD314&amp;" "&amp;CD315&amp;" "&amp;CD316&amp;" "&amp;CD317&amp;" "&amp;CD318&amp;" "&amp;CD319</f>
        <v xml:space="preserve">         </v>
      </c>
    </row>
    <row r="310" spans="1:180" ht="13.8">
      <c r="B310" s="192"/>
      <c r="C310" s="1320" t="s">
        <v>208</v>
      </c>
      <c r="D310" s="1250"/>
      <c r="E310" s="1250"/>
      <c r="F310" s="1321"/>
      <c r="G310" s="1249" t="s">
        <v>209</v>
      </c>
      <c r="H310" s="1250"/>
      <c r="I310" s="1250"/>
      <c r="J310" s="1321"/>
      <c r="K310" s="1249" t="s">
        <v>210</v>
      </c>
      <c r="L310" s="1250"/>
      <c r="M310" s="1250"/>
      <c r="N310" s="1321"/>
      <c r="O310" s="1338" t="s">
        <v>211</v>
      </c>
      <c r="P310" s="1339"/>
      <c r="Q310" s="1339"/>
      <c r="R310" s="1340"/>
      <c r="S310" s="1249" t="s">
        <v>212</v>
      </c>
      <c r="T310" s="1250"/>
      <c r="U310" s="1251"/>
      <c r="V310" s="1320" t="s">
        <v>208</v>
      </c>
      <c r="W310" s="1250"/>
      <c r="X310" s="1250"/>
      <c r="Y310" s="1321"/>
      <c r="Z310" s="1323" t="s">
        <v>209</v>
      </c>
      <c r="AA310" s="1323"/>
      <c r="AB310" s="1323"/>
      <c r="AC310" s="1323"/>
      <c r="AD310" s="525" t="s">
        <v>213</v>
      </c>
      <c r="AE310" s="526"/>
      <c r="AF310" s="526"/>
      <c r="AG310" s="1249" t="s">
        <v>210</v>
      </c>
      <c r="AH310" s="1252"/>
      <c r="AI310" s="1252"/>
      <c r="AJ310" s="1253"/>
      <c r="AK310" s="1249" t="s">
        <v>212</v>
      </c>
      <c r="AL310" s="1257"/>
      <c r="AM310" s="1257"/>
      <c r="AN310" s="1258"/>
      <c r="AO310" s="1259" t="s">
        <v>214</v>
      </c>
      <c r="AP310" s="1260"/>
      <c r="AQ310" s="1261"/>
      <c r="AR310" s="65"/>
      <c r="AS310" s="172"/>
      <c r="AT310" s="172"/>
      <c r="AU310" s="172"/>
      <c r="AW310" s="599" t="s">
        <v>695</v>
      </c>
      <c r="BQ310" s="522">
        <f t="shared" si="113"/>
        <v>0</v>
      </c>
      <c r="BR310" s="522">
        <f t="shared" si="113"/>
        <v>0</v>
      </c>
      <c r="BS310" s="522">
        <f t="shared" si="113"/>
        <v>0</v>
      </c>
      <c r="BT310" s="522">
        <f t="shared" si="113"/>
        <v>0</v>
      </c>
      <c r="BU310" s="522">
        <f t="shared" si="113"/>
        <v>0</v>
      </c>
      <c r="BV310" s="522">
        <f t="shared" si="113"/>
        <v>0</v>
      </c>
      <c r="BW310" s="522">
        <f t="shared" si="113"/>
        <v>0</v>
      </c>
      <c r="BX310" s="522">
        <f t="shared" si="113"/>
        <v>0</v>
      </c>
      <c r="BY310" s="522">
        <f t="shared" si="113"/>
        <v>0</v>
      </c>
      <c r="BZ310" s="522">
        <f t="shared" si="113"/>
        <v>0</v>
      </c>
      <c r="CA310" s="522">
        <f t="shared" si="113"/>
        <v>0</v>
      </c>
      <c r="CB310" s="522">
        <f t="shared" si="113"/>
        <v>0</v>
      </c>
      <c r="CC310" s="523">
        <v>2</v>
      </c>
      <c r="CD310" s="524" t="str">
        <f t="shared" si="114"/>
        <v/>
      </c>
      <c r="CE310" s="524" t="str">
        <f t="shared" si="114"/>
        <v/>
      </c>
      <c r="CF310" s="524" t="str">
        <f t="shared" si="114"/>
        <v/>
      </c>
      <c r="CG310" s="524" t="str">
        <f t="shared" si="114"/>
        <v/>
      </c>
      <c r="CH310" s="524" t="str">
        <f t="shared" si="114"/>
        <v/>
      </c>
      <c r="CI310" s="524" t="str">
        <f t="shared" si="114"/>
        <v/>
      </c>
      <c r="CJ310" s="524" t="str">
        <f t="shared" si="114"/>
        <v/>
      </c>
      <c r="CK310" s="524" t="str">
        <f t="shared" si="114"/>
        <v/>
      </c>
      <c r="CL310" s="524" t="str">
        <f t="shared" si="114"/>
        <v/>
      </c>
      <c r="CM310" s="524" t="str">
        <f t="shared" si="114"/>
        <v/>
      </c>
      <c r="CN310" s="524" t="str">
        <f t="shared" si="114"/>
        <v/>
      </c>
      <c r="CO310" s="524" t="str">
        <f t="shared" si="114"/>
        <v/>
      </c>
      <c r="CQ310" s="518">
        <v>2</v>
      </c>
      <c r="CR310" s="159" t="str">
        <f>CE310&amp;" "&amp;CE311&amp;" "&amp;CE312&amp;" "&amp;CE313&amp;" "&amp;CE314&amp;" "&amp;CE315&amp;" "&amp;CE316&amp;" "&amp;CE317&amp;" "&amp;CE318&amp;" "&amp;CE319</f>
        <v xml:space="preserve">         </v>
      </c>
      <c r="CZ310" s="522">
        <f t="shared" ref="CZ310:DK319" si="115">IF(CZ297&gt;0,1,0)</f>
        <v>0</v>
      </c>
      <c r="DA310" s="522">
        <f t="shared" si="115"/>
        <v>0</v>
      </c>
      <c r="DB310" s="522">
        <f t="shared" si="115"/>
        <v>0</v>
      </c>
      <c r="DC310" s="522">
        <f t="shared" si="115"/>
        <v>0</v>
      </c>
      <c r="DD310" s="522">
        <f t="shared" si="115"/>
        <v>0</v>
      </c>
      <c r="DE310" s="522">
        <f t="shared" si="115"/>
        <v>0</v>
      </c>
      <c r="DF310" s="522">
        <f t="shared" si="115"/>
        <v>0</v>
      </c>
      <c r="DG310" s="522">
        <f t="shared" si="115"/>
        <v>0</v>
      </c>
      <c r="DH310" s="522">
        <f t="shared" si="115"/>
        <v>0</v>
      </c>
      <c r="DI310" s="522">
        <f t="shared" si="115"/>
        <v>0</v>
      </c>
      <c r="DJ310" s="522">
        <f t="shared" si="115"/>
        <v>0</v>
      </c>
      <c r="DK310" s="522">
        <f t="shared" si="115"/>
        <v>0</v>
      </c>
      <c r="DM310" s="522">
        <f t="shared" ref="DM310:DX319" si="116">IF(DM297&gt;0,1,0)</f>
        <v>0</v>
      </c>
      <c r="DN310" s="522">
        <f t="shared" si="116"/>
        <v>0</v>
      </c>
      <c r="DO310" s="522">
        <f t="shared" si="116"/>
        <v>0</v>
      </c>
      <c r="DP310" s="522">
        <f t="shared" si="116"/>
        <v>0</v>
      </c>
      <c r="DQ310" s="522">
        <f t="shared" si="116"/>
        <v>0</v>
      </c>
      <c r="DR310" s="522">
        <f t="shared" si="116"/>
        <v>0</v>
      </c>
      <c r="DS310" s="522">
        <f t="shared" si="116"/>
        <v>0</v>
      </c>
      <c r="DT310" s="522">
        <f t="shared" si="116"/>
        <v>0</v>
      </c>
      <c r="DU310" s="522">
        <f t="shared" si="116"/>
        <v>0</v>
      </c>
      <c r="DV310" s="522">
        <f t="shared" si="116"/>
        <v>0</v>
      </c>
      <c r="DW310" s="522">
        <f t="shared" si="116"/>
        <v>0</v>
      </c>
      <c r="DX310" s="522">
        <f t="shared" si="116"/>
        <v>0</v>
      </c>
      <c r="DZ310" s="522">
        <f t="shared" ref="DZ310:EK319" si="117">IF(DZ297&gt;0,1,0)</f>
        <v>0</v>
      </c>
      <c r="EA310" s="522">
        <f t="shared" si="117"/>
        <v>0</v>
      </c>
      <c r="EB310" s="522">
        <f t="shared" si="117"/>
        <v>0</v>
      </c>
      <c r="EC310" s="522">
        <f t="shared" si="117"/>
        <v>0</v>
      </c>
      <c r="ED310" s="522">
        <f t="shared" si="117"/>
        <v>0</v>
      </c>
      <c r="EE310" s="522">
        <f t="shared" si="117"/>
        <v>0</v>
      </c>
      <c r="EF310" s="522">
        <f t="shared" si="117"/>
        <v>0</v>
      </c>
      <c r="EG310" s="522">
        <f t="shared" si="117"/>
        <v>0</v>
      </c>
      <c r="EH310" s="522">
        <f t="shared" si="117"/>
        <v>0</v>
      </c>
      <c r="EI310" s="522">
        <f t="shared" si="117"/>
        <v>0</v>
      </c>
      <c r="EJ310" s="522">
        <f t="shared" si="117"/>
        <v>0</v>
      </c>
      <c r="EK310" s="522">
        <f t="shared" si="117"/>
        <v>0</v>
      </c>
      <c r="EM310" s="522">
        <f t="shared" ref="EM310:EX319" si="118">IF(EM297&gt;0,1,0)</f>
        <v>0</v>
      </c>
      <c r="EN310" s="522">
        <f t="shared" si="118"/>
        <v>0</v>
      </c>
      <c r="EO310" s="522">
        <f t="shared" si="118"/>
        <v>0</v>
      </c>
      <c r="EP310" s="522">
        <f t="shared" si="118"/>
        <v>0</v>
      </c>
      <c r="EQ310" s="522">
        <f t="shared" si="118"/>
        <v>0</v>
      </c>
      <c r="ER310" s="522">
        <f t="shared" si="118"/>
        <v>0</v>
      </c>
      <c r="ES310" s="522">
        <f t="shared" si="118"/>
        <v>0</v>
      </c>
      <c r="ET310" s="522">
        <f t="shared" si="118"/>
        <v>0</v>
      </c>
      <c r="EU310" s="522">
        <f t="shared" si="118"/>
        <v>0</v>
      </c>
      <c r="EV310" s="522">
        <f t="shared" si="118"/>
        <v>0</v>
      </c>
      <c r="EW310" s="522">
        <f t="shared" si="118"/>
        <v>0</v>
      </c>
      <c r="EX310" s="522">
        <f t="shared" si="118"/>
        <v>0</v>
      </c>
      <c r="EZ310" s="522">
        <f t="shared" ref="EZ310:FK319" si="119">IF(EZ297&gt;0,1,0)</f>
        <v>0</v>
      </c>
      <c r="FA310" s="522">
        <f t="shared" si="119"/>
        <v>0</v>
      </c>
      <c r="FB310" s="522">
        <f t="shared" si="119"/>
        <v>0</v>
      </c>
      <c r="FC310" s="522">
        <f t="shared" si="119"/>
        <v>0</v>
      </c>
      <c r="FD310" s="522">
        <f t="shared" si="119"/>
        <v>0</v>
      </c>
      <c r="FE310" s="522">
        <f t="shared" si="119"/>
        <v>0</v>
      </c>
      <c r="FF310" s="522">
        <f t="shared" si="119"/>
        <v>0</v>
      </c>
      <c r="FG310" s="522">
        <f t="shared" si="119"/>
        <v>0</v>
      </c>
      <c r="FH310" s="522">
        <f t="shared" si="119"/>
        <v>0</v>
      </c>
      <c r="FI310" s="522">
        <f t="shared" si="119"/>
        <v>0</v>
      </c>
      <c r="FJ310" s="522">
        <f t="shared" si="119"/>
        <v>0</v>
      </c>
      <c r="FK310" s="522">
        <f t="shared" si="119"/>
        <v>0</v>
      </c>
      <c r="FM310" s="522">
        <f t="shared" ref="FM310:FX319" si="120">IF(FM297&gt;0,1,0)</f>
        <v>0</v>
      </c>
      <c r="FN310" s="522">
        <f t="shared" si="120"/>
        <v>0</v>
      </c>
      <c r="FO310" s="522">
        <f t="shared" si="120"/>
        <v>0</v>
      </c>
      <c r="FP310" s="522">
        <f t="shared" si="120"/>
        <v>0</v>
      </c>
      <c r="FQ310" s="522">
        <f t="shared" si="120"/>
        <v>0</v>
      </c>
      <c r="FR310" s="522">
        <f t="shared" si="120"/>
        <v>0</v>
      </c>
      <c r="FS310" s="522">
        <f t="shared" si="120"/>
        <v>0</v>
      </c>
      <c r="FT310" s="522">
        <f t="shared" si="120"/>
        <v>0</v>
      </c>
      <c r="FU310" s="522">
        <f t="shared" si="120"/>
        <v>0</v>
      </c>
      <c r="FV310" s="522">
        <f t="shared" si="120"/>
        <v>0</v>
      </c>
      <c r="FW310" s="522">
        <f t="shared" si="120"/>
        <v>0</v>
      </c>
      <c r="FX310" s="522">
        <f t="shared" si="120"/>
        <v>0</v>
      </c>
    </row>
    <row r="311" spans="1:180" ht="13.8">
      <c r="B311" s="192"/>
      <c r="C311" s="1322"/>
      <c r="D311" s="820"/>
      <c r="E311" s="820"/>
      <c r="F311" s="820"/>
      <c r="G311" s="819"/>
      <c r="H311" s="820"/>
      <c r="I311" s="820"/>
      <c r="J311" s="821"/>
      <c r="K311" s="929"/>
      <c r="L311" s="930"/>
      <c r="M311" s="930"/>
      <c r="N311" s="931"/>
      <c r="O311" s="1273"/>
      <c r="P311" s="1298"/>
      <c r="Q311" s="1298"/>
      <c r="R311" s="1299"/>
      <c r="S311" s="1268"/>
      <c r="T311" s="1268"/>
      <c r="U311" s="1269"/>
      <c r="V311" s="1270"/>
      <c r="W311" s="930"/>
      <c r="X311" s="930"/>
      <c r="Y311" s="931"/>
      <c r="Z311" s="1256"/>
      <c r="AA311" s="1256"/>
      <c r="AB311" s="1256"/>
      <c r="AC311" s="1256"/>
      <c r="AD311" s="821"/>
      <c r="AE311" s="1271"/>
      <c r="AF311" s="1272"/>
      <c r="AG311" s="1273"/>
      <c r="AH311" s="1274"/>
      <c r="AI311" s="1274"/>
      <c r="AJ311" s="1275"/>
      <c r="AK311" s="1276"/>
      <c r="AL311" s="1277"/>
      <c r="AM311" s="1277"/>
      <c r="AN311" s="1277"/>
      <c r="AO311" s="1266"/>
      <c r="AP311" s="1266"/>
      <c r="AQ311" s="1267"/>
      <c r="AR311" s="66"/>
      <c r="AS311" s="172"/>
      <c r="AT311" s="172"/>
      <c r="AU311" s="172"/>
      <c r="AW311" s="599" t="s">
        <v>696</v>
      </c>
      <c r="BQ311" s="522">
        <f t="shared" si="113"/>
        <v>0</v>
      </c>
      <c r="BR311" s="522">
        <f t="shared" si="113"/>
        <v>0</v>
      </c>
      <c r="BS311" s="522">
        <f t="shared" si="113"/>
        <v>0</v>
      </c>
      <c r="BT311" s="522">
        <f t="shared" si="113"/>
        <v>0</v>
      </c>
      <c r="BU311" s="522">
        <f t="shared" si="113"/>
        <v>0</v>
      </c>
      <c r="BV311" s="522">
        <f t="shared" si="113"/>
        <v>0</v>
      </c>
      <c r="BW311" s="522">
        <f t="shared" si="113"/>
        <v>0</v>
      </c>
      <c r="BX311" s="522">
        <f t="shared" si="113"/>
        <v>0</v>
      </c>
      <c r="BY311" s="522">
        <f t="shared" si="113"/>
        <v>0</v>
      </c>
      <c r="BZ311" s="522">
        <f t="shared" si="113"/>
        <v>0</v>
      </c>
      <c r="CA311" s="522">
        <f t="shared" si="113"/>
        <v>0</v>
      </c>
      <c r="CB311" s="522">
        <f t="shared" si="113"/>
        <v>0</v>
      </c>
      <c r="CC311" s="523">
        <v>3</v>
      </c>
      <c r="CD311" s="524" t="str">
        <f t="shared" si="114"/>
        <v/>
      </c>
      <c r="CE311" s="524" t="str">
        <f t="shared" si="114"/>
        <v/>
      </c>
      <c r="CF311" s="524" t="str">
        <f t="shared" si="114"/>
        <v/>
      </c>
      <c r="CG311" s="524" t="str">
        <f t="shared" si="114"/>
        <v/>
      </c>
      <c r="CH311" s="524" t="str">
        <f t="shared" si="114"/>
        <v/>
      </c>
      <c r="CI311" s="524" t="str">
        <f t="shared" si="114"/>
        <v/>
      </c>
      <c r="CJ311" s="524" t="str">
        <f t="shared" si="114"/>
        <v/>
      </c>
      <c r="CK311" s="524" t="str">
        <f t="shared" si="114"/>
        <v/>
      </c>
      <c r="CL311" s="524" t="str">
        <f t="shared" si="114"/>
        <v/>
      </c>
      <c r="CM311" s="524" t="str">
        <f t="shared" si="114"/>
        <v/>
      </c>
      <c r="CN311" s="524" t="str">
        <f t="shared" si="114"/>
        <v/>
      </c>
      <c r="CO311" s="524" t="str">
        <f t="shared" si="114"/>
        <v/>
      </c>
      <c r="CQ311" s="518">
        <v>3</v>
      </c>
      <c r="CR311" s="159" t="str">
        <f>CF310&amp;" "&amp;CF311&amp;" "&amp;CF312&amp;" "&amp;CF313&amp;" "&amp;CF314&amp;" "&amp;CF315&amp;" "&amp;CF316&amp;" "&amp;CF317&amp;" "&amp;CF318&amp;" "&amp;CF319</f>
        <v xml:space="preserve">         </v>
      </c>
      <c r="CZ311" s="522">
        <f t="shared" si="115"/>
        <v>0</v>
      </c>
      <c r="DA311" s="522">
        <f t="shared" si="115"/>
        <v>0</v>
      </c>
      <c r="DB311" s="522">
        <f t="shared" si="115"/>
        <v>0</v>
      </c>
      <c r="DC311" s="522">
        <f t="shared" si="115"/>
        <v>0</v>
      </c>
      <c r="DD311" s="522">
        <f t="shared" si="115"/>
        <v>0</v>
      </c>
      <c r="DE311" s="522">
        <f t="shared" si="115"/>
        <v>0</v>
      </c>
      <c r="DF311" s="522">
        <f t="shared" si="115"/>
        <v>0</v>
      </c>
      <c r="DG311" s="522">
        <f t="shared" si="115"/>
        <v>0</v>
      </c>
      <c r="DH311" s="522">
        <f t="shared" si="115"/>
        <v>0</v>
      </c>
      <c r="DI311" s="522">
        <f t="shared" si="115"/>
        <v>0</v>
      </c>
      <c r="DJ311" s="522">
        <f t="shared" si="115"/>
        <v>0</v>
      </c>
      <c r="DK311" s="522">
        <f t="shared" si="115"/>
        <v>0</v>
      </c>
      <c r="DM311" s="522">
        <f t="shared" si="116"/>
        <v>0</v>
      </c>
      <c r="DN311" s="522">
        <f t="shared" si="116"/>
        <v>0</v>
      </c>
      <c r="DO311" s="522">
        <f t="shared" si="116"/>
        <v>0</v>
      </c>
      <c r="DP311" s="522">
        <f t="shared" si="116"/>
        <v>0</v>
      </c>
      <c r="DQ311" s="522">
        <f t="shared" si="116"/>
        <v>0</v>
      </c>
      <c r="DR311" s="522">
        <f t="shared" si="116"/>
        <v>0</v>
      </c>
      <c r="DS311" s="522">
        <f t="shared" si="116"/>
        <v>0</v>
      </c>
      <c r="DT311" s="522">
        <f t="shared" si="116"/>
        <v>0</v>
      </c>
      <c r="DU311" s="522">
        <f t="shared" si="116"/>
        <v>0</v>
      </c>
      <c r="DV311" s="522">
        <f t="shared" si="116"/>
        <v>0</v>
      </c>
      <c r="DW311" s="522">
        <f t="shared" si="116"/>
        <v>0</v>
      </c>
      <c r="DX311" s="522">
        <f t="shared" si="116"/>
        <v>0</v>
      </c>
      <c r="DZ311" s="522">
        <f t="shared" si="117"/>
        <v>0</v>
      </c>
      <c r="EA311" s="522">
        <f t="shared" si="117"/>
        <v>0</v>
      </c>
      <c r="EB311" s="522">
        <f t="shared" si="117"/>
        <v>0</v>
      </c>
      <c r="EC311" s="522">
        <f t="shared" si="117"/>
        <v>0</v>
      </c>
      <c r="ED311" s="522">
        <f t="shared" si="117"/>
        <v>0</v>
      </c>
      <c r="EE311" s="522">
        <f t="shared" si="117"/>
        <v>0</v>
      </c>
      <c r="EF311" s="522">
        <f t="shared" si="117"/>
        <v>0</v>
      </c>
      <c r="EG311" s="522">
        <f t="shared" si="117"/>
        <v>0</v>
      </c>
      <c r="EH311" s="522">
        <f t="shared" si="117"/>
        <v>0</v>
      </c>
      <c r="EI311" s="522">
        <f t="shared" si="117"/>
        <v>0</v>
      </c>
      <c r="EJ311" s="522">
        <f t="shared" si="117"/>
        <v>0</v>
      </c>
      <c r="EK311" s="522">
        <f t="shared" si="117"/>
        <v>0</v>
      </c>
      <c r="EM311" s="522">
        <f t="shared" si="118"/>
        <v>0</v>
      </c>
      <c r="EN311" s="522">
        <f t="shared" si="118"/>
        <v>0</v>
      </c>
      <c r="EO311" s="522">
        <f t="shared" si="118"/>
        <v>0</v>
      </c>
      <c r="EP311" s="522">
        <f t="shared" si="118"/>
        <v>0</v>
      </c>
      <c r="EQ311" s="522">
        <f t="shared" si="118"/>
        <v>0</v>
      </c>
      <c r="ER311" s="522">
        <f t="shared" si="118"/>
        <v>0</v>
      </c>
      <c r="ES311" s="522">
        <f t="shared" si="118"/>
        <v>0</v>
      </c>
      <c r="ET311" s="522">
        <f t="shared" si="118"/>
        <v>0</v>
      </c>
      <c r="EU311" s="522">
        <f t="shared" si="118"/>
        <v>0</v>
      </c>
      <c r="EV311" s="522">
        <f t="shared" si="118"/>
        <v>0</v>
      </c>
      <c r="EW311" s="522">
        <f t="shared" si="118"/>
        <v>0</v>
      </c>
      <c r="EX311" s="522">
        <f t="shared" si="118"/>
        <v>0</v>
      </c>
      <c r="EZ311" s="522">
        <f t="shared" si="119"/>
        <v>0</v>
      </c>
      <c r="FA311" s="522">
        <f t="shared" si="119"/>
        <v>0</v>
      </c>
      <c r="FB311" s="522">
        <f t="shared" si="119"/>
        <v>0</v>
      </c>
      <c r="FC311" s="522">
        <f t="shared" si="119"/>
        <v>0</v>
      </c>
      <c r="FD311" s="522">
        <f t="shared" si="119"/>
        <v>0</v>
      </c>
      <c r="FE311" s="522">
        <f t="shared" si="119"/>
        <v>0</v>
      </c>
      <c r="FF311" s="522">
        <f t="shared" si="119"/>
        <v>0</v>
      </c>
      <c r="FG311" s="522">
        <f t="shared" si="119"/>
        <v>0</v>
      </c>
      <c r="FH311" s="522">
        <f t="shared" si="119"/>
        <v>0</v>
      </c>
      <c r="FI311" s="522">
        <f t="shared" si="119"/>
        <v>0</v>
      </c>
      <c r="FJ311" s="522">
        <f t="shared" si="119"/>
        <v>0</v>
      </c>
      <c r="FK311" s="522">
        <f t="shared" si="119"/>
        <v>0</v>
      </c>
      <c r="FM311" s="522">
        <f t="shared" si="120"/>
        <v>0</v>
      </c>
      <c r="FN311" s="522">
        <f t="shared" si="120"/>
        <v>0</v>
      </c>
      <c r="FO311" s="522">
        <f t="shared" si="120"/>
        <v>0</v>
      </c>
      <c r="FP311" s="522">
        <f t="shared" si="120"/>
        <v>0</v>
      </c>
      <c r="FQ311" s="522">
        <f t="shared" si="120"/>
        <v>0</v>
      </c>
      <c r="FR311" s="522">
        <f t="shared" si="120"/>
        <v>0</v>
      </c>
      <c r="FS311" s="522">
        <f t="shared" si="120"/>
        <v>0</v>
      </c>
      <c r="FT311" s="522">
        <f t="shared" si="120"/>
        <v>0</v>
      </c>
      <c r="FU311" s="522">
        <f t="shared" si="120"/>
        <v>0</v>
      </c>
      <c r="FV311" s="522">
        <f t="shared" si="120"/>
        <v>0</v>
      </c>
      <c r="FW311" s="522">
        <f t="shared" si="120"/>
        <v>0</v>
      </c>
      <c r="FX311" s="522">
        <f t="shared" si="120"/>
        <v>0</v>
      </c>
    </row>
    <row r="312" spans="1:180" ht="13.8">
      <c r="B312" s="192"/>
      <c r="C312" s="1307"/>
      <c r="D312" s="820"/>
      <c r="E312" s="820"/>
      <c r="F312" s="820"/>
      <c r="G312" s="1319"/>
      <c r="H312" s="820"/>
      <c r="I312" s="820"/>
      <c r="J312" s="821"/>
      <c r="K312" s="1285"/>
      <c r="L312" s="1286"/>
      <c r="M312" s="1286"/>
      <c r="N312" s="1287"/>
      <c r="O312" s="1273"/>
      <c r="P312" s="1298"/>
      <c r="Q312" s="1298"/>
      <c r="R312" s="1299"/>
      <c r="S312" s="1305"/>
      <c r="T312" s="1305"/>
      <c r="U312" s="1306"/>
      <c r="V312" s="1270"/>
      <c r="W312" s="930"/>
      <c r="X312" s="930"/>
      <c r="Y312" s="931"/>
      <c r="Z312" s="1256"/>
      <c r="AA312" s="1256"/>
      <c r="AB312" s="1256"/>
      <c r="AC312" s="1256"/>
      <c r="AD312" s="821"/>
      <c r="AE312" s="1271"/>
      <c r="AF312" s="1272"/>
      <c r="AG312" s="1273"/>
      <c r="AH312" s="1274"/>
      <c r="AI312" s="1274"/>
      <c r="AJ312" s="1275"/>
      <c r="AK312" s="1276"/>
      <c r="AL312" s="1277"/>
      <c r="AM312" s="1277"/>
      <c r="AN312" s="1277"/>
      <c r="AO312" s="1266"/>
      <c r="AP312" s="1266"/>
      <c r="AQ312" s="1267"/>
      <c r="AR312" s="66"/>
      <c r="AS312" s="172"/>
      <c r="AT312" s="172"/>
      <c r="AU312" s="172"/>
      <c r="AW312" s="599" t="s">
        <v>697</v>
      </c>
      <c r="BQ312" s="522">
        <f t="shared" si="113"/>
        <v>0</v>
      </c>
      <c r="BR312" s="522">
        <f t="shared" si="113"/>
        <v>0</v>
      </c>
      <c r="BS312" s="522">
        <f t="shared" si="113"/>
        <v>0</v>
      </c>
      <c r="BT312" s="522">
        <f t="shared" si="113"/>
        <v>0</v>
      </c>
      <c r="BU312" s="522">
        <f t="shared" si="113"/>
        <v>0</v>
      </c>
      <c r="BV312" s="522">
        <f t="shared" si="113"/>
        <v>0</v>
      </c>
      <c r="BW312" s="522">
        <f t="shared" si="113"/>
        <v>0</v>
      </c>
      <c r="BX312" s="522">
        <f t="shared" si="113"/>
        <v>0</v>
      </c>
      <c r="BY312" s="522">
        <f t="shared" si="113"/>
        <v>0</v>
      </c>
      <c r="BZ312" s="522">
        <f t="shared" si="113"/>
        <v>0</v>
      </c>
      <c r="CA312" s="522">
        <f t="shared" si="113"/>
        <v>0</v>
      </c>
      <c r="CB312" s="522">
        <f t="shared" si="113"/>
        <v>0</v>
      </c>
      <c r="CC312" s="523">
        <v>4</v>
      </c>
      <c r="CD312" s="524" t="str">
        <f t="shared" si="114"/>
        <v/>
      </c>
      <c r="CE312" s="524" t="str">
        <f t="shared" si="114"/>
        <v/>
      </c>
      <c r="CF312" s="524" t="str">
        <f t="shared" si="114"/>
        <v/>
      </c>
      <c r="CG312" s="524" t="str">
        <f t="shared" si="114"/>
        <v/>
      </c>
      <c r="CH312" s="524" t="str">
        <f t="shared" si="114"/>
        <v/>
      </c>
      <c r="CI312" s="524" t="str">
        <f t="shared" si="114"/>
        <v/>
      </c>
      <c r="CJ312" s="524" t="str">
        <f t="shared" si="114"/>
        <v/>
      </c>
      <c r="CK312" s="524" t="str">
        <f t="shared" si="114"/>
        <v/>
      </c>
      <c r="CL312" s="524" t="str">
        <f t="shared" si="114"/>
        <v/>
      </c>
      <c r="CM312" s="524" t="str">
        <f t="shared" si="114"/>
        <v/>
      </c>
      <c r="CN312" s="524" t="str">
        <f t="shared" si="114"/>
        <v/>
      </c>
      <c r="CO312" s="524" t="str">
        <f t="shared" si="114"/>
        <v/>
      </c>
      <c r="CQ312" s="518">
        <v>4</v>
      </c>
      <c r="CR312" s="159" t="str">
        <f>CG310&amp;" "&amp;CG311&amp;" "&amp;CG312&amp;" "&amp;CG313&amp;" "&amp;CG314&amp;" "&amp;CG315&amp;" "&amp;CG316&amp;" "&amp;CG317&amp;" "&amp;CG318&amp;" "&amp;CG319</f>
        <v xml:space="preserve">         </v>
      </c>
      <c r="CZ312" s="522">
        <f t="shared" si="115"/>
        <v>0</v>
      </c>
      <c r="DA312" s="522">
        <f t="shared" si="115"/>
        <v>0</v>
      </c>
      <c r="DB312" s="522">
        <f t="shared" si="115"/>
        <v>0</v>
      </c>
      <c r="DC312" s="522">
        <f t="shared" si="115"/>
        <v>0</v>
      </c>
      <c r="DD312" s="522">
        <f t="shared" si="115"/>
        <v>0</v>
      </c>
      <c r="DE312" s="522">
        <f t="shared" si="115"/>
        <v>0</v>
      </c>
      <c r="DF312" s="522">
        <f t="shared" si="115"/>
        <v>0</v>
      </c>
      <c r="DG312" s="522">
        <f t="shared" si="115"/>
        <v>0</v>
      </c>
      <c r="DH312" s="522">
        <f t="shared" si="115"/>
        <v>0</v>
      </c>
      <c r="DI312" s="522">
        <f t="shared" si="115"/>
        <v>0</v>
      </c>
      <c r="DJ312" s="522">
        <f t="shared" si="115"/>
        <v>0</v>
      </c>
      <c r="DK312" s="522">
        <f t="shared" si="115"/>
        <v>0</v>
      </c>
      <c r="DM312" s="522">
        <f t="shared" si="116"/>
        <v>0</v>
      </c>
      <c r="DN312" s="522">
        <f t="shared" si="116"/>
        <v>0</v>
      </c>
      <c r="DO312" s="522">
        <f t="shared" si="116"/>
        <v>0</v>
      </c>
      <c r="DP312" s="522">
        <f t="shared" si="116"/>
        <v>0</v>
      </c>
      <c r="DQ312" s="522">
        <f t="shared" si="116"/>
        <v>0</v>
      </c>
      <c r="DR312" s="522">
        <f t="shared" si="116"/>
        <v>0</v>
      </c>
      <c r="DS312" s="522">
        <f t="shared" si="116"/>
        <v>0</v>
      </c>
      <c r="DT312" s="522">
        <f t="shared" si="116"/>
        <v>0</v>
      </c>
      <c r="DU312" s="522">
        <f t="shared" si="116"/>
        <v>0</v>
      </c>
      <c r="DV312" s="522">
        <f t="shared" si="116"/>
        <v>0</v>
      </c>
      <c r="DW312" s="522">
        <f t="shared" si="116"/>
        <v>0</v>
      </c>
      <c r="DX312" s="522">
        <f t="shared" si="116"/>
        <v>0</v>
      </c>
      <c r="DZ312" s="522">
        <f t="shared" si="117"/>
        <v>0</v>
      </c>
      <c r="EA312" s="522">
        <f t="shared" si="117"/>
        <v>0</v>
      </c>
      <c r="EB312" s="522">
        <f t="shared" si="117"/>
        <v>0</v>
      </c>
      <c r="EC312" s="522">
        <f t="shared" si="117"/>
        <v>0</v>
      </c>
      <c r="ED312" s="522">
        <f t="shared" si="117"/>
        <v>0</v>
      </c>
      <c r="EE312" s="522">
        <f t="shared" si="117"/>
        <v>0</v>
      </c>
      <c r="EF312" s="522">
        <f t="shared" si="117"/>
        <v>0</v>
      </c>
      <c r="EG312" s="522">
        <f t="shared" si="117"/>
        <v>0</v>
      </c>
      <c r="EH312" s="522">
        <f t="shared" si="117"/>
        <v>0</v>
      </c>
      <c r="EI312" s="522">
        <f t="shared" si="117"/>
        <v>0</v>
      </c>
      <c r="EJ312" s="522">
        <f t="shared" si="117"/>
        <v>0</v>
      </c>
      <c r="EK312" s="522">
        <f t="shared" si="117"/>
        <v>0</v>
      </c>
      <c r="EM312" s="522">
        <f t="shared" si="118"/>
        <v>0</v>
      </c>
      <c r="EN312" s="522">
        <f t="shared" si="118"/>
        <v>0</v>
      </c>
      <c r="EO312" s="522">
        <f t="shared" si="118"/>
        <v>0</v>
      </c>
      <c r="EP312" s="522">
        <f t="shared" si="118"/>
        <v>0</v>
      </c>
      <c r="EQ312" s="522">
        <f t="shared" si="118"/>
        <v>0</v>
      </c>
      <c r="ER312" s="522">
        <f t="shared" si="118"/>
        <v>0</v>
      </c>
      <c r="ES312" s="522">
        <f t="shared" si="118"/>
        <v>0</v>
      </c>
      <c r="ET312" s="522">
        <f t="shared" si="118"/>
        <v>0</v>
      </c>
      <c r="EU312" s="522">
        <f t="shared" si="118"/>
        <v>0</v>
      </c>
      <c r="EV312" s="522">
        <f t="shared" si="118"/>
        <v>0</v>
      </c>
      <c r="EW312" s="522">
        <f t="shared" si="118"/>
        <v>0</v>
      </c>
      <c r="EX312" s="522">
        <f t="shared" si="118"/>
        <v>0</v>
      </c>
      <c r="EZ312" s="522">
        <f t="shared" si="119"/>
        <v>0</v>
      </c>
      <c r="FA312" s="522">
        <f t="shared" si="119"/>
        <v>0</v>
      </c>
      <c r="FB312" s="522">
        <f t="shared" si="119"/>
        <v>0</v>
      </c>
      <c r="FC312" s="522">
        <f t="shared" si="119"/>
        <v>0</v>
      </c>
      <c r="FD312" s="522">
        <f t="shared" si="119"/>
        <v>0</v>
      </c>
      <c r="FE312" s="522">
        <f t="shared" si="119"/>
        <v>0</v>
      </c>
      <c r="FF312" s="522">
        <f t="shared" si="119"/>
        <v>0</v>
      </c>
      <c r="FG312" s="522">
        <f t="shared" si="119"/>
        <v>0</v>
      </c>
      <c r="FH312" s="522">
        <f t="shared" si="119"/>
        <v>0</v>
      </c>
      <c r="FI312" s="522">
        <f t="shared" si="119"/>
        <v>0</v>
      </c>
      <c r="FJ312" s="522">
        <f t="shared" si="119"/>
        <v>0</v>
      </c>
      <c r="FK312" s="522">
        <f t="shared" si="119"/>
        <v>0</v>
      </c>
      <c r="FM312" s="522">
        <f t="shared" si="120"/>
        <v>0</v>
      </c>
      <c r="FN312" s="522">
        <f t="shared" si="120"/>
        <v>0</v>
      </c>
      <c r="FO312" s="522">
        <f t="shared" si="120"/>
        <v>0</v>
      </c>
      <c r="FP312" s="522">
        <f t="shared" si="120"/>
        <v>0</v>
      </c>
      <c r="FQ312" s="522">
        <f t="shared" si="120"/>
        <v>0</v>
      </c>
      <c r="FR312" s="522">
        <f t="shared" si="120"/>
        <v>0</v>
      </c>
      <c r="FS312" s="522">
        <f t="shared" si="120"/>
        <v>0</v>
      </c>
      <c r="FT312" s="522">
        <f t="shared" si="120"/>
        <v>0</v>
      </c>
      <c r="FU312" s="522">
        <f t="shared" si="120"/>
        <v>0</v>
      </c>
      <c r="FV312" s="522">
        <f t="shared" si="120"/>
        <v>0</v>
      </c>
      <c r="FW312" s="522">
        <f t="shared" si="120"/>
        <v>0</v>
      </c>
      <c r="FX312" s="522">
        <f t="shared" si="120"/>
        <v>0</v>
      </c>
    </row>
    <row r="313" spans="1:180" ht="13.8">
      <c r="B313" s="192"/>
      <c r="C313" s="1297"/>
      <c r="D313" s="820"/>
      <c r="E313" s="820"/>
      <c r="F313" s="820"/>
      <c r="G313" s="1284"/>
      <c r="H313" s="820"/>
      <c r="I313" s="820"/>
      <c r="J313" s="821"/>
      <c r="K313" s="1285"/>
      <c r="L313" s="1286"/>
      <c r="M313" s="1286"/>
      <c r="N313" s="1287"/>
      <c r="O313" s="1273"/>
      <c r="P313" s="1298"/>
      <c r="Q313" s="1298"/>
      <c r="R313" s="1299"/>
      <c r="S313" s="1305"/>
      <c r="T313" s="1305"/>
      <c r="U313" s="1306"/>
      <c r="V313" s="1270"/>
      <c r="W313" s="930"/>
      <c r="X313" s="930"/>
      <c r="Y313" s="931"/>
      <c r="Z313" s="1256"/>
      <c r="AA313" s="1256"/>
      <c r="AB313" s="1256"/>
      <c r="AC313" s="1256"/>
      <c r="AD313" s="1315"/>
      <c r="AE313" s="1316"/>
      <c r="AF313" s="1317"/>
      <c r="AG313" s="1273"/>
      <c r="AH313" s="1298"/>
      <c r="AI313" s="1298"/>
      <c r="AJ313" s="1299"/>
      <c r="AK313" s="1276"/>
      <c r="AL313" s="1277"/>
      <c r="AM313" s="1277"/>
      <c r="AN313" s="1277"/>
      <c r="AO313" s="1266"/>
      <c r="AP313" s="1266"/>
      <c r="AQ313" s="1267"/>
      <c r="AR313" s="66"/>
      <c r="AS313" s="172"/>
      <c r="AT313" s="172"/>
      <c r="AU313" s="172"/>
      <c r="AW313" s="599" t="s">
        <v>698</v>
      </c>
      <c r="BQ313" s="522">
        <f t="shared" si="113"/>
        <v>0</v>
      </c>
      <c r="BR313" s="522">
        <f t="shared" si="113"/>
        <v>0</v>
      </c>
      <c r="BS313" s="522">
        <f t="shared" si="113"/>
        <v>0</v>
      </c>
      <c r="BT313" s="522">
        <f t="shared" si="113"/>
        <v>0</v>
      </c>
      <c r="BU313" s="522">
        <f t="shared" si="113"/>
        <v>0</v>
      </c>
      <c r="BV313" s="522">
        <f t="shared" si="113"/>
        <v>0</v>
      </c>
      <c r="BW313" s="522">
        <f t="shared" si="113"/>
        <v>0</v>
      </c>
      <c r="BX313" s="522">
        <f t="shared" si="113"/>
        <v>0</v>
      </c>
      <c r="BY313" s="522">
        <f t="shared" si="113"/>
        <v>0</v>
      </c>
      <c r="BZ313" s="522">
        <f t="shared" si="113"/>
        <v>0</v>
      </c>
      <c r="CA313" s="522">
        <f t="shared" si="113"/>
        <v>0</v>
      </c>
      <c r="CB313" s="522">
        <f t="shared" si="113"/>
        <v>0</v>
      </c>
      <c r="CC313" s="523">
        <v>5</v>
      </c>
      <c r="CD313" s="524" t="str">
        <f t="shared" si="114"/>
        <v/>
      </c>
      <c r="CE313" s="524" t="str">
        <f t="shared" si="114"/>
        <v/>
      </c>
      <c r="CF313" s="524" t="str">
        <f t="shared" si="114"/>
        <v/>
      </c>
      <c r="CG313" s="524" t="str">
        <f t="shared" si="114"/>
        <v/>
      </c>
      <c r="CH313" s="524" t="str">
        <f t="shared" si="114"/>
        <v/>
      </c>
      <c r="CI313" s="524" t="str">
        <f t="shared" si="114"/>
        <v/>
      </c>
      <c r="CJ313" s="524" t="str">
        <f t="shared" si="114"/>
        <v/>
      </c>
      <c r="CK313" s="524" t="str">
        <f t="shared" si="114"/>
        <v/>
      </c>
      <c r="CL313" s="524" t="str">
        <f t="shared" si="114"/>
        <v/>
      </c>
      <c r="CM313" s="524" t="str">
        <f t="shared" si="114"/>
        <v/>
      </c>
      <c r="CN313" s="524" t="str">
        <f t="shared" si="114"/>
        <v/>
      </c>
      <c r="CO313" s="524" t="str">
        <f t="shared" si="114"/>
        <v/>
      </c>
      <c r="CQ313" s="518">
        <v>5</v>
      </c>
      <c r="CR313" s="159" t="str">
        <f>CH310&amp;" "&amp;CH311&amp;" "&amp;CH312&amp;" "&amp;CH313&amp;" "&amp;CH314&amp;" "&amp;CH315&amp;" "&amp;CH316&amp;" "&amp;CH317&amp;" "&amp;CH318&amp;" "&amp;CH319</f>
        <v xml:space="preserve">         </v>
      </c>
      <c r="CZ313" s="522">
        <f t="shared" si="115"/>
        <v>0</v>
      </c>
      <c r="DA313" s="522">
        <f t="shared" si="115"/>
        <v>0</v>
      </c>
      <c r="DB313" s="522">
        <f t="shared" si="115"/>
        <v>0</v>
      </c>
      <c r="DC313" s="522">
        <f t="shared" si="115"/>
        <v>0</v>
      </c>
      <c r="DD313" s="522">
        <f t="shared" si="115"/>
        <v>0</v>
      </c>
      <c r="DE313" s="522">
        <f t="shared" si="115"/>
        <v>0</v>
      </c>
      <c r="DF313" s="522">
        <f t="shared" si="115"/>
        <v>0</v>
      </c>
      <c r="DG313" s="522">
        <f t="shared" si="115"/>
        <v>0</v>
      </c>
      <c r="DH313" s="522">
        <f t="shared" si="115"/>
        <v>0</v>
      </c>
      <c r="DI313" s="522">
        <f t="shared" si="115"/>
        <v>0</v>
      </c>
      <c r="DJ313" s="522">
        <f t="shared" si="115"/>
        <v>0</v>
      </c>
      <c r="DK313" s="522">
        <f t="shared" si="115"/>
        <v>0</v>
      </c>
      <c r="DM313" s="522">
        <f t="shared" si="116"/>
        <v>0</v>
      </c>
      <c r="DN313" s="522">
        <f t="shared" si="116"/>
        <v>0</v>
      </c>
      <c r="DO313" s="522">
        <f t="shared" si="116"/>
        <v>0</v>
      </c>
      <c r="DP313" s="522">
        <f t="shared" si="116"/>
        <v>0</v>
      </c>
      <c r="DQ313" s="522">
        <f t="shared" si="116"/>
        <v>0</v>
      </c>
      <c r="DR313" s="522">
        <f t="shared" si="116"/>
        <v>0</v>
      </c>
      <c r="DS313" s="522">
        <f t="shared" si="116"/>
        <v>0</v>
      </c>
      <c r="DT313" s="522">
        <f t="shared" si="116"/>
        <v>0</v>
      </c>
      <c r="DU313" s="522">
        <f t="shared" si="116"/>
        <v>0</v>
      </c>
      <c r="DV313" s="522">
        <f t="shared" si="116"/>
        <v>0</v>
      </c>
      <c r="DW313" s="522">
        <f t="shared" si="116"/>
        <v>0</v>
      </c>
      <c r="DX313" s="522">
        <f t="shared" si="116"/>
        <v>0</v>
      </c>
      <c r="DZ313" s="522">
        <f t="shared" si="117"/>
        <v>0</v>
      </c>
      <c r="EA313" s="522">
        <f t="shared" si="117"/>
        <v>0</v>
      </c>
      <c r="EB313" s="522">
        <f t="shared" si="117"/>
        <v>0</v>
      </c>
      <c r="EC313" s="522">
        <f t="shared" si="117"/>
        <v>0</v>
      </c>
      <c r="ED313" s="522">
        <f t="shared" si="117"/>
        <v>0</v>
      </c>
      <c r="EE313" s="522">
        <f t="shared" si="117"/>
        <v>0</v>
      </c>
      <c r="EF313" s="522">
        <f t="shared" si="117"/>
        <v>0</v>
      </c>
      <c r="EG313" s="522">
        <f t="shared" si="117"/>
        <v>0</v>
      </c>
      <c r="EH313" s="522">
        <f t="shared" si="117"/>
        <v>0</v>
      </c>
      <c r="EI313" s="522">
        <f t="shared" si="117"/>
        <v>0</v>
      </c>
      <c r="EJ313" s="522">
        <f t="shared" si="117"/>
        <v>0</v>
      </c>
      <c r="EK313" s="522">
        <f t="shared" si="117"/>
        <v>0</v>
      </c>
      <c r="EM313" s="522">
        <f t="shared" si="118"/>
        <v>0</v>
      </c>
      <c r="EN313" s="522">
        <f t="shared" si="118"/>
        <v>0</v>
      </c>
      <c r="EO313" s="522">
        <f t="shared" si="118"/>
        <v>0</v>
      </c>
      <c r="EP313" s="522">
        <f t="shared" si="118"/>
        <v>0</v>
      </c>
      <c r="EQ313" s="522">
        <f t="shared" si="118"/>
        <v>0</v>
      </c>
      <c r="ER313" s="522">
        <f t="shared" si="118"/>
        <v>0</v>
      </c>
      <c r="ES313" s="522">
        <f t="shared" si="118"/>
        <v>0</v>
      </c>
      <c r="ET313" s="522">
        <f t="shared" si="118"/>
        <v>0</v>
      </c>
      <c r="EU313" s="522">
        <f t="shared" si="118"/>
        <v>0</v>
      </c>
      <c r="EV313" s="522">
        <f t="shared" si="118"/>
        <v>0</v>
      </c>
      <c r="EW313" s="522">
        <f t="shared" si="118"/>
        <v>0</v>
      </c>
      <c r="EX313" s="522">
        <f t="shared" si="118"/>
        <v>0</v>
      </c>
      <c r="EZ313" s="522">
        <f t="shared" si="119"/>
        <v>0</v>
      </c>
      <c r="FA313" s="522">
        <f t="shared" si="119"/>
        <v>0</v>
      </c>
      <c r="FB313" s="522">
        <f t="shared" si="119"/>
        <v>0</v>
      </c>
      <c r="FC313" s="522">
        <f t="shared" si="119"/>
        <v>0</v>
      </c>
      <c r="FD313" s="522">
        <f t="shared" si="119"/>
        <v>0</v>
      </c>
      <c r="FE313" s="522">
        <f t="shared" si="119"/>
        <v>0</v>
      </c>
      <c r="FF313" s="522">
        <f t="shared" si="119"/>
        <v>0</v>
      </c>
      <c r="FG313" s="522">
        <f t="shared" si="119"/>
        <v>0</v>
      </c>
      <c r="FH313" s="522">
        <f t="shared" si="119"/>
        <v>0</v>
      </c>
      <c r="FI313" s="522">
        <f t="shared" si="119"/>
        <v>0</v>
      </c>
      <c r="FJ313" s="522">
        <f t="shared" si="119"/>
        <v>0</v>
      </c>
      <c r="FK313" s="522">
        <f t="shared" si="119"/>
        <v>0</v>
      </c>
      <c r="FM313" s="522">
        <f t="shared" si="120"/>
        <v>0</v>
      </c>
      <c r="FN313" s="522">
        <f t="shared" si="120"/>
        <v>0</v>
      </c>
      <c r="FO313" s="522">
        <f t="shared" si="120"/>
        <v>0</v>
      </c>
      <c r="FP313" s="522">
        <f t="shared" si="120"/>
        <v>0</v>
      </c>
      <c r="FQ313" s="522">
        <f t="shared" si="120"/>
        <v>0</v>
      </c>
      <c r="FR313" s="522">
        <f t="shared" si="120"/>
        <v>0</v>
      </c>
      <c r="FS313" s="522">
        <f t="shared" si="120"/>
        <v>0</v>
      </c>
      <c r="FT313" s="522">
        <f t="shared" si="120"/>
        <v>0</v>
      </c>
      <c r="FU313" s="522">
        <f t="shared" si="120"/>
        <v>0</v>
      </c>
      <c r="FV313" s="522">
        <f t="shared" si="120"/>
        <v>0</v>
      </c>
      <c r="FW313" s="522">
        <f t="shared" si="120"/>
        <v>0</v>
      </c>
      <c r="FX313" s="522">
        <f t="shared" si="120"/>
        <v>0</v>
      </c>
    </row>
    <row r="314" spans="1:180" ht="13.8">
      <c r="B314" s="192"/>
      <c r="C314" s="1297"/>
      <c r="D314" s="820"/>
      <c r="E314" s="820"/>
      <c r="F314" s="820"/>
      <c r="G314" s="1284"/>
      <c r="H314" s="820"/>
      <c r="I314" s="820"/>
      <c r="J314" s="821"/>
      <c r="K314" s="1285"/>
      <c r="L314" s="1286"/>
      <c r="M314" s="1286"/>
      <c r="N314" s="1287"/>
      <c r="O314" s="1273"/>
      <c r="P314" s="1298"/>
      <c r="Q314" s="1298"/>
      <c r="R314" s="1299"/>
      <c r="S314" s="1305"/>
      <c r="T314" s="1305"/>
      <c r="U314" s="1306"/>
      <c r="V314" s="1270"/>
      <c r="W314" s="930"/>
      <c r="X314" s="930"/>
      <c r="Y314" s="931"/>
      <c r="Z314" s="1256"/>
      <c r="AA314" s="1256"/>
      <c r="AB314" s="1256"/>
      <c r="AC314" s="1256"/>
      <c r="AD314" s="1315"/>
      <c r="AE314" s="1316"/>
      <c r="AF314" s="1317"/>
      <c r="AG314" s="1273"/>
      <c r="AH314" s="1274"/>
      <c r="AI314" s="1274"/>
      <c r="AJ314" s="1275"/>
      <c r="AK314" s="1276"/>
      <c r="AL314" s="1277"/>
      <c r="AM314" s="1277"/>
      <c r="AN314" s="1277"/>
      <c r="AO314" s="1266"/>
      <c r="AP314" s="1266"/>
      <c r="AQ314" s="1267"/>
      <c r="AR314" s="66"/>
      <c r="AS314" s="172"/>
      <c r="AT314" s="172"/>
      <c r="AU314" s="172"/>
      <c r="AW314" s="599" t="s">
        <v>699</v>
      </c>
      <c r="BQ314" s="522">
        <f t="shared" si="113"/>
        <v>0</v>
      </c>
      <c r="BR314" s="522">
        <f t="shared" si="113"/>
        <v>0</v>
      </c>
      <c r="BS314" s="522">
        <f t="shared" si="113"/>
        <v>0</v>
      </c>
      <c r="BT314" s="522">
        <f t="shared" si="113"/>
        <v>0</v>
      </c>
      <c r="BU314" s="522">
        <f t="shared" si="113"/>
        <v>0</v>
      </c>
      <c r="BV314" s="522">
        <f t="shared" si="113"/>
        <v>0</v>
      </c>
      <c r="BW314" s="522">
        <f t="shared" si="113"/>
        <v>0</v>
      </c>
      <c r="BX314" s="522">
        <f t="shared" si="113"/>
        <v>0</v>
      </c>
      <c r="BY314" s="522">
        <f t="shared" si="113"/>
        <v>0</v>
      </c>
      <c r="BZ314" s="522">
        <f t="shared" si="113"/>
        <v>0</v>
      </c>
      <c r="CA314" s="522">
        <f t="shared" si="113"/>
        <v>0</v>
      </c>
      <c r="CB314" s="522">
        <f t="shared" si="113"/>
        <v>0</v>
      </c>
      <c r="CC314" s="523">
        <v>6</v>
      </c>
      <c r="CD314" s="524" t="str">
        <f t="shared" si="114"/>
        <v/>
      </c>
      <c r="CE314" s="524" t="str">
        <f t="shared" si="114"/>
        <v/>
      </c>
      <c r="CF314" s="524" t="str">
        <f t="shared" si="114"/>
        <v/>
      </c>
      <c r="CG314" s="524" t="str">
        <f t="shared" si="114"/>
        <v/>
      </c>
      <c r="CH314" s="524" t="str">
        <f t="shared" si="114"/>
        <v/>
      </c>
      <c r="CI314" s="524" t="str">
        <f t="shared" si="114"/>
        <v/>
      </c>
      <c r="CJ314" s="524" t="str">
        <f t="shared" si="114"/>
        <v/>
      </c>
      <c r="CK314" s="524" t="str">
        <f t="shared" si="114"/>
        <v/>
      </c>
      <c r="CL314" s="524" t="str">
        <f t="shared" si="114"/>
        <v/>
      </c>
      <c r="CM314" s="524" t="str">
        <f t="shared" si="114"/>
        <v/>
      </c>
      <c r="CN314" s="524" t="str">
        <f t="shared" si="114"/>
        <v/>
      </c>
      <c r="CO314" s="524" t="str">
        <f t="shared" si="114"/>
        <v/>
      </c>
      <c r="CQ314" s="518">
        <v>6</v>
      </c>
      <c r="CR314" s="159" t="str">
        <f>CI310&amp;" "&amp;CI311&amp;" "&amp;CI312&amp;" "&amp;CI313&amp;" "&amp;CI314&amp;" "&amp;CI315&amp;" "&amp;CI316&amp;" "&amp;CI317&amp;" "&amp;CI318&amp;" "&amp;CI319</f>
        <v xml:space="preserve">         </v>
      </c>
      <c r="CZ314" s="522">
        <f t="shared" si="115"/>
        <v>0</v>
      </c>
      <c r="DA314" s="522">
        <f t="shared" si="115"/>
        <v>0</v>
      </c>
      <c r="DB314" s="522">
        <f t="shared" si="115"/>
        <v>0</v>
      </c>
      <c r="DC314" s="522">
        <f t="shared" si="115"/>
        <v>0</v>
      </c>
      <c r="DD314" s="522">
        <f t="shared" si="115"/>
        <v>0</v>
      </c>
      <c r="DE314" s="522">
        <f t="shared" si="115"/>
        <v>0</v>
      </c>
      <c r="DF314" s="522">
        <f t="shared" si="115"/>
        <v>0</v>
      </c>
      <c r="DG314" s="522">
        <f t="shared" si="115"/>
        <v>0</v>
      </c>
      <c r="DH314" s="522">
        <f t="shared" si="115"/>
        <v>0</v>
      </c>
      <c r="DI314" s="522">
        <f t="shared" si="115"/>
        <v>0</v>
      </c>
      <c r="DJ314" s="522">
        <f t="shared" si="115"/>
        <v>0</v>
      </c>
      <c r="DK314" s="522">
        <f t="shared" si="115"/>
        <v>0</v>
      </c>
      <c r="DM314" s="522">
        <f t="shared" si="116"/>
        <v>0</v>
      </c>
      <c r="DN314" s="522">
        <f t="shared" si="116"/>
        <v>0</v>
      </c>
      <c r="DO314" s="522">
        <f t="shared" si="116"/>
        <v>0</v>
      </c>
      <c r="DP314" s="522">
        <f t="shared" si="116"/>
        <v>0</v>
      </c>
      <c r="DQ314" s="522">
        <f t="shared" si="116"/>
        <v>0</v>
      </c>
      <c r="DR314" s="522">
        <f t="shared" si="116"/>
        <v>0</v>
      </c>
      <c r="DS314" s="522">
        <f t="shared" si="116"/>
        <v>0</v>
      </c>
      <c r="DT314" s="522">
        <f t="shared" si="116"/>
        <v>0</v>
      </c>
      <c r="DU314" s="522">
        <f t="shared" si="116"/>
        <v>0</v>
      </c>
      <c r="DV314" s="522">
        <f t="shared" si="116"/>
        <v>0</v>
      </c>
      <c r="DW314" s="522">
        <f t="shared" si="116"/>
        <v>0</v>
      </c>
      <c r="DX314" s="522">
        <f t="shared" si="116"/>
        <v>0</v>
      </c>
      <c r="DZ314" s="522">
        <f t="shared" si="117"/>
        <v>0</v>
      </c>
      <c r="EA314" s="522">
        <f t="shared" si="117"/>
        <v>0</v>
      </c>
      <c r="EB314" s="522">
        <f t="shared" si="117"/>
        <v>0</v>
      </c>
      <c r="EC314" s="522">
        <f t="shared" si="117"/>
        <v>0</v>
      </c>
      <c r="ED314" s="522">
        <f t="shared" si="117"/>
        <v>0</v>
      </c>
      <c r="EE314" s="522">
        <f t="shared" si="117"/>
        <v>0</v>
      </c>
      <c r="EF314" s="522">
        <f t="shared" si="117"/>
        <v>0</v>
      </c>
      <c r="EG314" s="522">
        <f t="shared" si="117"/>
        <v>0</v>
      </c>
      <c r="EH314" s="522">
        <f t="shared" si="117"/>
        <v>0</v>
      </c>
      <c r="EI314" s="522">
        <f t="shared" si="117"/>
        <v>0</v>
      </c>
      <c r="EJ314" s="522">
        <f t="shared" si="117"/>
        <v>0</v>
      </c>
      <c r="EK314" s="522">
        <f t="shared" si="117"/>
        <v>0</v>
      </c>
      <c r="EM314" s="522">
        <f t="shared" si="118"/>
        <v>0</v>
      </c>
      <c r="EN314" s="522">
        <f t="shared" si="118"/>
        <v>0</v>
      </c>
      <c r="EO314" s="522">
        <f t="shared" si="118"/>
        <v>0</v>
      </c>
      <c r="EP314" s="522">
        <f t="shared" si="118"/>
        <v>0</v>
      </c>
      <c r="EQ314" s="522">
        <f t="shared" si="118"/>
        <v>0</v>
      </c>
      <c r="ER314" s="522">
        <f t="shared" si="118"/>
        <v>0</v>
      </c>
      <c r="ES314" s="522">
        <f t="shared" si="118"/>
        <v>0</v>
      </c>
      <c r="ET314" s="522">
        <f t="shared" si="118"/>
        <v>0</v>
      </c>
      <c r="EU314" s="522">
        <f t="shared" si="118"/>
        <v>0</v>
      </c>
      <c r="EV314" s="522">
        <f t="shared" si="118"/>
        <v>0</v>
      </c>
      <c r="EW314" s="522">
        <f t="shared" si="118"/>
        <v>0</v>
      </c>
      <c r="EX314" s="522">
        <f t="shared" si="118"/>
        <v>0</v>
      </c>
      <c r="EZ314" s="522">
        <f t="shared" si="119"/>
        <v>0</v>
      </c>
      <c r="FA314" s="522">
        <f t="shared" si="119"/>
        <v>0</v>
      </c>
      <c r="FB314" s="522">
        <f t="shared" si="119"/>
        <v>0</v>
      </c>
      <c r="FC314" s="522">
        <f t="shared" si="119"/>
        <v>0</v>
      </c>
      <c r="FD314" s="522">
        <f t="shared" si="119"/>
        <v>0</v>
      </c>
      <c r="FE314" s="522">
        <f t="shared" si="119"/>
        <v>0</v>
      </c>
      <c r="FF314" s="522">
        <f t="shared" si="119"/>
        <v>0</v>
      </c>
      <c r="FG314" s="522">
        <f t="shared" si="119"/>
        <v>0</v>
      </c>
      <c r="FH314" s="522">
        <f t="shared" si="119"/>
        <v>0</v>
      </c>
      <c r="FI314" s="522">
        <f t="shared" si="119"/>
        <v>0</v>
      </c>
      <c r="FJ314" s="522">
        <f t="shared" si="119"/>
        <v>0</v>
      </c>
      <c r="FK314" s="522">
        <f t="shared" si="119"/>
        <v>0</v>
      </c>
      <c r="FM314" s="522">
        <f t="shared" si="120"/>
        <v>0</v>
      </c>
      <c r="FN314" s="522">
        <f t="shared" si="120"/>
        <v>0</v>
      </c>
      <c r="FO314" s="522">
        <f t="shared" si="120"/>
        <v>0</v>
      </c>
      <c r="FP314" s="522">
        <f t="shared" si="120"/>
        <v>0</v>
      </c>
      <c r="FQ314" s="522">
        <f t="shared" si="120"/>
        <v>0</v>
      </c>
      <c r="FR314" s="522">
        <f t="shared" si="120"/>
        <v>0</v>
      </c>
      <c r="FS314" s="522">
        <f t="shared" si="120"/>
        <v>0</v>
      </c>
      <c r="FT314" s="522">
        <f t="shared" si="120"/>
        <v>0</v>
      </c>
      <c r="FU314" s="522">
        <f t="shared" si="120"/>
        <v>0</v>
      </c>
      <c r="FV314" s="522">
        <f t="shared" si="120"/>
        <v>0</v>
      </c>
      <c r="FW314" s="522">
        <f t="shared" si="120"/>
        <v>0</v>
      </c>
      <c r="FX314" s="522">
        <f t="shared" si="120"/>
        <v>0</v>
      </c>
    </row>
    <row r="315" spans="1:180" ht="13.8">
      <c r="B315" s="192"/>
      <c r="C315" s="1297"/>
      <c r="D315" s="820"/>
      <c r="E315" s="820"/>
      <c r="F315" s="820"/>
      <c r="G315" s="1284"/>
      <c r="H315" s="820"/>
      <c r="I315" s="820"/>
      <c r="J315" s="821"/>
      <c r="K315" s="527"/>
      <c r="L315" s="528"/>
      <c r="M315" s="528"/>
      <c r="N315" s="529"/>
      <c r="O315" s="530"/>
      <c r="P315" s="528"/>
      <c r="Q315" s="528"/>
      <c r="R315" s="529"/>
      <c r="S315" s="530"/>
      <c r="T315" s="528"/>
      <c r="U315" s="531"/>
      <c r="V315" s="1270"/>
      <c r="W315" s="930"/>
      <c r="X315" s="930"/>
      <c r="Y315" s="931"/>
      <c r="Z315" s="1256"/>
      <c r="AA315" s="1256"/>
      <c r="AB315" s="1256"/>
      <c r="AC315" s="1256"/>
      <c r="AD315" s="1314"/>
      <c r="AE315" s="1271"/>
      <c r="AF315" s="1272"/>
      <c r="AG315" s="1273"/>
      <c r="AH315" s="1274"/>
      <c r="AI315" s="1274"/>
      <c r="AJ315" s="1275"/>
      <c r="AK315" s="1276"/>
      <c r="AL315" s="1277"/>
      <c r="AM315" s="1277"/>
      <c r="AN315" s="1277"/>
      <c r="AO315" s="1266"/>
      <c r="AP315" s="1266"/>
      <c r="AQ315" s="1267"/>
      <c r="AR315" s="66"/>
      <c r="AS315" s="172"/>
      <c r="AT315" s="172"/>
      <c r="AU315" s="172"/>
      <c r="AW315" s="599" t="s">
        <v>700</v>
      </c>
      <c r="BQ315" s="522">
        <f t="shared" si="113"/>
        <v>0</v>
      </c>
      <c r="BR315" s="522">
        <f t="shared" si="113"/>
        <v>0</v>
      </c>
      <c r="BS315" s="522">
        <f t="shared" si="113"/>
        <v>0</v>
      </c>
      <c r="BT315" s="522">
        <f t="shared" si="113"/>
        <v>0</v>
      </c>
      <c r="BU315" s="522">
        <f t="shared" si="113"/>
        <v>0</v>
      </c>
      <c r="BV315" s="522">
        <f t="shared" si="113"/>
        <v>0</v>
      </c>
      <c r="BW315" s="522">
        <f t="shared" si="113"/>
        <v>0</v>
      </c>
      <c r="BX315" s="522">
        <f t="shared" si="113"/>
        <v>0</v>
      </c>
      <c r="BY315" s="522">
        <f t="shared" si="113"/>
        <v>0</v>
      </c>
      <c r="BZ315" s="522">
        <f t="shared" si="113"/>
        <v>0</v>
      </c>
      <c r="CA315" s="522">
        <f t="shared" si="113"/>
        <v>0</v>
      </c>
      <c r="CB315" s="522">
        <f t="shared" si="113"/>
        <v>0</v>
      </c>
      <c r="CC315" s="523">
        <v>7</v>
      </c>
      <c r="CD315" s="524" t="str">
        <f t="shared" si="114"/>
        <v/>
      </c>
      <c r="CE315" s="524" t="str">
        <f t="shared" si="114"/>
        <v/>
      </c>
      <c r="CF315" s="524" t="str">
        <f t="shared" si="114"/>
        <v/>
      </c>
      <c r="CG315" s="524" t="str">
        <f t="shared" si="114"/>
        <v/>
      </c>
      <c r="CH315" s="524" t="str">
        <f t="shared" si="114"/>
        <v/>
      </c>
      <c r="CI315" s="524" t="str">
        <f t="shared" si="114"/>
        <v/>
      </c>
      <c r="CJ315" s="524" t="str">
        <f t="shared" si="114"/>
        <v/>
      </c>
      <c r="CK315" s="524" t="str">
        <f t="shared" si="114"/>
        <v/>
      </c>
      <c r="CL315" s="524" t="str">
        <f t="shared" si="114"/>
        <v/>
      </c>
      <c r="CM315" s="524" t="str">
        <f t="shared" si="114"/>
        <v/>
      </c>
      <c r="CN315" s="524" t="str">
        <f t="shared" si="114"/>
        <v/>
      </c>
      <c r="CO315" s="524" t="str">
        <f t="shared" si="114"/>
        <v/>
      </c>
      <c r="CQ315" s="518">
        <v>7</v>
      </c>
      <c r="CR315" s="159" t="str">
        <f>CJ310&amp;" "&amp;CJ311&amp;" "&amp;CJ312&amp;" "&amp;CJ313&amp;" "&amp;CJ314&amp;" "&amp;CJ315&amp;" "&amp;CJ316&amp;" "&amp;CJ317&amp;" "&amp;CJ318&amp;" "&amp;CJ319</f>
        <v xml:space="preserve">         </v>
      </c>
      <c r="CZ315" s="522">
        <f t="shared" si="115"/>
        <v>0</v>
      </c>
      <c r="DA315" s="522">
        <f t="shared" si="115"/>
        <v>0</v>
      </c>
      <c r="DB315" s="522">
        <f t="shared" si="115"/>
        <v>0</v>
      </c>
      <c r="DC315" s="522">
        <f t="shared" si="115"/>
        <v>0</v>
      </c>
      <c r="DD315" s="522">
        <f t="shared" si="115"/>
        <v>0</v>
      </c>
      <c r="DE315" s="522">
        <f t="shared" si="115"/>
        <v>0</v>
      </c>
      <c r="DF315" s="522">
        <f t="shared" si="115"/>
        <v>0</v>
      </c>
      <c r="DG315" s="522">
        <f t="shared" si="115"/>
        <v>0</v>
      </c>
      <c r="DH315" s="522">
        <f t="shared" si="115"/>
        <v>0</v>
      </c>
      <c r="DI315" s="522">
        <f t="shared" si="115"/>
        <v>0</v>
      </c>
      <c r="DJ315" s="522">
        <f t="shared" si="115"/>
        <v>0</v>
      </c>
      <c r="DK315" s="522">
        <f t="shared" si="115"/>
        <v>0</v>
      </c>
      <c r="DM315" s="522">
        <f t="shared" si="116"/>
        <v>0</v>
      </c>
      <c r="DN315" s="522">
        <f t="shared" si="116"/>
        <v>0</v>
      </c>
      <c r="DO315" s="522">
        <f t="shared" si="116"/>
        <v>0</v>
      </c>
      <c r="DP315" s="522">
        <f t="shared" si="116"/>
        <v>0</v>
      </c>
      <c r="DQ315" s="522">
        <f t="shared" si="116"/>
        <v>0</v>
      </c>
      <c r="DR315" s="522">
        <f t="shared" si="116"/>
        <v>0</v>
      </c>
      <c r="DS315" s="522">
        <f t="shared" si="116"/>
        <v>0</v>
      </c>
      <c r="DT315" s="522">
        <f t="shared" si="116"/>
        <v>0</v>
      </c>
      <c r="DU315" s="522">
        <f t="shared" si="116"/>
        <v>0</v>
      </c>
      <c r="DV315" s="522">
        <f t="shared" si="116"/>
        <v>0</v>
      </c>
      <c r="DW315" s="522">
        <f t="shared" si="116"/>
        <v>0</v>
      </c>
      <c r="DX315" s="522">
        <f t="shared" si="116"/>
        <v>0</v>
      </c>
      <c r="DZ315" s="522">
        <f t="shared" si="117"/>
        <v>0</v>
      </c>
      <c r="EA315" s="522">
        <f t="shared" si="117"/>
        <v>0</v>
      </c>
      <c r="EB315" s="522">
        <f t="shared" si="117"/>
        <v>0</v>
      </c>
      <c r="EC315" s="522">
        <f t="shared" si="117"/>
        <v>0</v>
      </c>
      <c r="ED315" s="522">
        <f t="shared" si="117"/>
        <v>0</v>
      </c>
      <c r="EE315" s="522">
        <f t="shared" si="117"/>
        <v>0</v>
      </c>
      <c r="EF315" s="522">
        <f t="shared" si="117"/>
        <v>0</v>
      </c>
      <c r="EG315" s="522">
        <f t="shared" si="117"/>
        <v>0</v>
      </c>
      <c r="EH315" s="522">
        <f t="shared" si="117"/>
        <v>0</v>
      </c>
      <c r="EI315" s="522">
        <f t="shared" si="117"/>
        <v>0</v>
      </c>
      <c r="EJ315" s="522">
        <f t="shared" si="117"/>
        <v>0</v>
      </c>
      <c r="EK315" s="522">
        <f t="shared" si="117"/>
        <v>0</v>
      </c>
      <c r="EM315" s="522">
        <f t="shared" si="118"/>
        <v>0</v>
      </c>
      <c r="EN315" s="522">
        <f t="shared" si="118"/>
        <v>0</v>
      </c>
      <c r="EO315" s="522">
        <f t="shared" si="118"/>
        <v>0</v>
      </c>
      <c r="EP315" s="522">
        <f t="shared" si="118"/>
        <v>0</v>
      </c>
      <c r="EQ315" s="522">
        <f t="shared" si="118"/>
        <v>0</v>
      </c>
      <c r="ER315" s="522">
        <f t="shared" si="118"/>
        <v>0</v>
      </c>
      <c r="ES315" s="522">
        <f t="shared" si="118"/>
        <v>0</v>
      </c>
      <c r="ET315" s="522">
        <f t="shared" si="118"/>
        <v>0</v>
      </c>
      <c r="EU315" s="522">
        <f t="shared" si="118"/>
        <v>0</v>
      </c>
      <c r="EV315" s="522">
        <f t="shared" si="118"/>
        <v>0</v>
      </c>
      <c r="EW315" s="522">
        <f t="shared" si="118"/>
        <v>0</v>
      </c>
      <c r="EX315" s="522">
        <f t="shared" si="118"/>
        <v>0</v>
      </c>
      <c r="EZ315" s="522">
        <f t="shared" si="119"/>
        <v>0</v>
      </c>
      <c r="FA315" s="522">
        <f t="shared" si="119"/>
        <v>0</v>
      </c>
      <c r="FB315" s="522">
        <f t="shared" si="119"/>
        <v>0</v>
      </c>
      <c r="FC315" s="522">
        <f t="shared" si="119"/>
        <v>0</v>
      </c>
      <c r="FD315" s="522">
        <f t="shared" si="119"/>
        <v>0</v>
      </c>
      <c r="FE315" s="522">
        <f t="shared" si="119"/>
        <v>0</v>
      </c>
      <c r="FF315" s="522">
        <f t="shared" si="119"/>
        <v>0</v>
      </c>
      <c r="FG315" s="522">
        <f t="shared" si="119"/>
        <v>0</v>
      </c>
      <c r="FH315" s="522">
        <f t="shared" si="119"/>
        <v>0</v>
      </c>
      <c r="FI315" s="522">
        <f t="shared" si="119"/>
        <v>0</v>
      </c>
      <c r="FJ315" s="522">
        <f t="shared" si="119"/>
        <v>0</v>
      </c>
      <c r="FK315" s="522">
        <f t="shared" si="119"/>
        <v>0</v>
      </c>
      <c r="FM315" s="522">
        <f t="shared" si="120"/>
        <v>0</v>
      </c>
      <c r="FN315" s="522">
        <f t="shared" si="120"/>
        <v>0</v>
      </c>
      <c r="FO315" s="522">
        <f t="shared" si="120"/>
        <v>0</v>
      </c>
      <c r="FP315" s="522">
        <f t="shared" si="120"/>
        <v>0</v>
      </c>
      <c r="FQ315" s="522">
        <f t="shared" si="120"/>
        <v>0</v>
      </c>
      <c r="FR315" s="522">
        <f t="shared" si="120"/>
        <v>0</v>
      </c>
      <c r="FS315" s="522">
        <f t="shared" si="120"/>
        <v>0</v>
      </c>
      <c r="FT315" s="522">
        <f t="shared" si="120"/>
        <v>0</v>
      </c>
      <c r="FU315" s="522">
        <f t="shared" si="120"/>
        <v>0</v>
      </c>
      <c r="FV315" s="522">
        <f t="shared" si="120"/>
        <v>0</v>
      </c>
      <c r="FW315" s="522">
        <f t="shared" si="120"/>
        <v>0</v>
      </c>
      <c r="FX315" s="522">
        <f t="shared" si="120"/>
        <v>0</v>
      </c>
    </row>
    <row r="316" spans="1:180" ht="14.4" thickBot="1">
      <c r="B316" s="192"/>
      <c r="C316" s="1293"/>
      <c r="D316" s="1294"/>
      <c r="E316" s="1294"/>
      <c r="F316" s="1294"/>
      <c r="G316" s="1295"/>
      <c r="H316" s="1294"/>
      <c r="I316" s="1294"/>
      <c r="J316" s="1296"/>
      <c r="K316" s="532"/>
      <c r="L316" s="533"/>
      <c r="M316" s="533"/>
      <c r="N316" s="534"/>
      <c r="O316" s="535"/>
      <c r="P316" s="533"/>
      <c r="Q316" s="533"/>
      <c r="R316" s="533"/>
      <c r="S316" s="536"/>
      <c r="T316" s="537"/>
      <c r="U316" s="538"/>
      <c r="V316" s="1262"/>
      <c r="W316" s="1263"/>
      <c r="X316" s="1263"/>
      <c r="Y316" s="1264"/>
      <c r="Z316" s="1265"/>
      <c r="AA316" s="1265"/>
      <c r="AB316" s="1265"/>
      <c r="AC316" s="1265"/>
      <c r="AD316" s="1278"/>
      <c r="AE316" s="1279"/>
      <c r="AF316" s="1280"/>
      <c r="AG316" s="1281"/>
      <c r="AH316" s="1279"/>
      <c r="AI316" s="1279"/>
      <c r="AJ316" s="1280"/>
      <c r="AK316" s="1282"/>
      <c r="AL316" s="1283"/>
      <c r="AM316" s="1283"/>
      <c r="AN316" s="1283"/>
      <c r="AO316" s="1254"/>
      <c r="AP316" s="1254"/>
      <c r="AQ316" s="1255"/>
      <c r="AR316" s="67"/>
      <c r="AS316" s="172"/>
      <c r="AT316" s="172"/>
      <c r="AU316" s="172"/>
      <c r="AW316" s="599" t="s">
        <v>701</v>
      </c>
      <c r="BQ316" s="522">
        <f t="shared" si="113"/>
        <v>0</v>
      </c>
      <c r="BR316" s="522">
        <f t="shared" si="113"/>
        <v>0</v>
      </c>
      <c r="BS316" s="522">
        <f t="shared" si="113"/>
        <v>0</v>
      </c>
      <c r="BT316" s="522">
        <f t="shared" si="113"/>
        <v>0</v>
      </c>
      <c r="BU316" s="522">
        <f t="shared" si="113"/>
        <v>0</v>
      </c>
      <c r="BV316" s="522">
        <f t="shared" si="113"/>
        <v>0</v>
      </c>
      <c r="BW316" s="522">
        <f t="shared" si="113"/>
        <v>0</v>
      </c>
      <c r="BX316" s="522">
        <f t="shared" si="113"/>
        <v>0</v>
      </c>
      <c r="BY316" s="522">
        <f t="shared" si="113"/>
        <v>0</v>
      </c>
      <c r="BZ316" s="522">
        <f t="shared" si="113"/>
        <v>0</v>
      </c>
      <c r="CA316" s="522">
        <f t="shared" si="113"/>
        <v>0</v>
      </c>
      <c r="CB316" s="522">
        <f t="shared" si="113"/>
        <v>0</v>
      </c>
      <c r="CC316" s="523">
        <v>8</v>
      </c>
      <c r="CD316" s="524" t="str">
        <f t="shared" si="114"/>
        <v/>
      </c>
      <c r="CE316" s="524" t="str">
        <f t="shared" si="114"/>
        <v/>
      </c>
      <c r="CF316" s="524" t="str">
        <f t="shared" si="114"/>
        <v/>
      </c>
      <c r="CG316" s="524" t="str">
        <f t="shared" si="114"/>
        <v/>
      </c>
      <c r="CH316" s="524" t="str">
        <f t="shared" si="114"/>
        <v/>
      </c>
      <c r="CI316" s="524" t="str">
        <f t="shared" si="114"/>
        <v/>
      </c>
      <c r="CJ316" s="524" t="str">
        <f t="shared" si="114"/>
        <v/>
      </c>
      <c r="CK316" s="524" t="str">
        <f t="shared" si="114"/>
        <v/>
      </c>
      <c r="CL316" s="524" t="str">
        <f t="shared" si="114"/>
        <v/>
      </c>
      <c r="CM316" s="524" t="str">
        <f t="shared" si="114"/>
        <v/>
      </c>
      <c r="CN316" s="524" t="str">
        <f t="shared" si="114"/>
        <v/>
      </c>
      <c r="CO316" s="524" t="str">
        <f t="shared" si="114"/>
        <v/>
      </c>
      <c r="CQ316" s="518">
        <v>8</v>
      </c>
      <c r="CR316" s="159" t="str">
        <f>CK310&amp;" "&amp;CK311&amp;" "&amp;CK312&amp;" "&amp;CK313&amp;" "&amp;CK314&amp;" "&amp;CK315&amp;" "&amp;CK316&amp;" "&amp;CK317&amp;" "&amp;CK318&amp;" "&amp;CK319</f>
        <v xml:space="preserve">         </v>
      </c>
      <c r="CZ316" s="522">
        <f t="shared" si="115"/>
        <v>0</v>
      </c>
      <c r="DA316" s="522">
        <f t="shared" si="115"/>
        <v>0</v>
      </c>
      <c r="DB316" s="522">
        <f t="shared" si="115"/>
        <v>0</v>
      </c>
      <c r="DC316" s="522">
        <f t="shared" si="115"/>
        <v>0</v>
      </c>
      <c r="DD316" s="522">
        <f t="shared" si="115"/>
        <v>0</v>
      </c>
      <c r="DE316" s="522">
        <f t="shared" si="115"/>
        <v>0</v>
      </c>
      <c r="DF316" s="522">
        <f t="shared" si="115"/>
        <v>0</v>
      </c>
      <c r="DG316" s="522">
        <f t="shared" si="115"/>
        <v>0</v>
      </c>
      <c r="DH316" s="522">
        <f t="shared" si="115"/>
        <v>0</v>
      </c>
      <c r="DI316" s="522">
        <f t="shared" si="115"/>
        <v>0</v>
      </c>
      <c r="DJ316" s="522">
        <f t="shared" si="115"/>
        <v>0</v>
      </c>
      <c r="DK316" s="522">
        <f t="shared" si="115"/>
        <v>0</v>
      </c>
      <c r="DM316" s="522">
        <f t="shared" si="116"/>
        <v>0</v>
      </c>
      <c r="DN316" s="522">
        <f t="shared" si="116"/>
        <v>0</v>
      </c>
      <c r="DO316" s="522">
        <f t="shared" si="116"/>
        <v>0</v>
      </c>
      <c r="DP316" s="522">
        <f t="shared" si="116"/>
        <v>0</v>
      </c>
      <c r="DQ316" s="522">
        <f t="shared" si="116"/>
        <v>0</v>
      </c>
      <c r="DR316" s="522">
        <f t="shared" si="116"/>
        <v>0</v>
      </c>
      <c r="DS316" s="522">
        <f t="shared" si="116"/>
        <v>0</v>
      </c>
      <c r="DT316" s="522">
        <f t="shared" si="116"/>
        <v>0</v>
      </c>
      <c r="DU316" s="522">
        <f t="shared" si="116"/>
        <v>0</v>
      </c>
      <c r="DV316" s="522">
        <f t="shared" si="116"/>
        <v>0</v>
      </c>
      <c r="DW316" s="522">
        <f t="shared" si="116"/>
        <v>0</v>
      </c>
      <c r="DX316" s="522">
        <f t="shared" si="116"/>
        <v>0</v>
      </c>
      <c r="DZ316" s="522">
        <f t="shared" si="117"/>
        <v>0</v>
      </c>
      <c r="EA316" s="522">
        <f t="shared" si="117"/>
        <v>0</v>
      </c>
      <c r="EB316" s="522">
        <f t="shared" si="117"/>
        <v>0</v>
      </c>
      <c r="EC316" s="522">
        <f t="shared" si="117"/>
        <v>0</v>
      </c>
      <c r="ED316" s="522">
        <f t="shared" si="117"/>
        <v>0</v>
      </c>
      <c r="EE316" s="522">
        <f t="shared" si="117"/>
        <v>0</v>
      </c>
      <c r="EF316" s="522">
        <f t="shared" si="117"/>
        <v>0</v>
      </c>
      <c r="EG316" s="522">
        <f t="shared" si="117"/>
        <v>0</v>
      </c>
      <c r="EH316" s="522">
        <f t="shared" si="117"/>
        <v>0</v>
      </c>
      <c r="EI316" s="522">
        <f t="shared" si="117"/>
        <v>0</v>
      </c>
      <c r="EJ316" s="522">
        <f t="shared" si="117"/>
        <v>0</v>
      </c>
      <c r="EK316" s="522">
        <f t="shared" si="117"/>
        <v>0</v>
      </c>
      <c r="EM316" s="522">
        <f t="shared" si="118"/>
        <v>0</v>
      </c>
      <c r="EN316" s="522">
        <f t="shared" si="118"/>
        <v>0</v>
      </c>
      <c r="EO316" s="522">
        <f t="shared" si="118"/>
        <v>0</v>
      </c>
      <c r="EP316" s="522">
        <f t="shared" si="118"/>
        <v>0</v>
      </c>
      <c r="EQ316" s="522">
        <f t="shared" si="118"/>
        <v>0</v>
      </c>
      <c r="ER316" s="522">
        <f t="shared" si="118"/>
        <v>0</v>
      </c>
      <c r="ES316" s="522">
        <f t="shared" si="118"/>
        <v>0</v>
      </c>
      <c r="ET316" s="522">
        <f t="shared" si="118"/>
        <v>0</v>
      </c>
      <c r="EU316" s="522">
        <f t="shared" si="118"/>
        <v>0</v>
      </c>
      <c r="EV316" s="522">
        <f t="shared" si="118"/>
        <v>0</v>
      </c>
      <c r="EW316" s="522">
        <f t="shared" si="118"/>
        <v>0</v>
      </c>
      <c r="EX316" s="522">
        <f t="shared" si="118"/>
        <v>0</v>
      </c>
      <c r="EZ316" s="522">
        <f t="shared" si="119"/>
        <v>0</v>
      </c>
      <c r="FA316" s="522">
        <f t="shared" si="119"/>
        <v>0</v>
      </c>
      <c r="FB316" s="522">
        <f t="shared" si="119"/>
        <v>0</v>
      </c>
      <c r="FC316" s="522">
        <f t="shared" si="119"/>
        <v>0</v>
      </c>
      <c r="FD316" s="522">
        <f t="shared" si="119"/>
        <v>0</v>
      </c>
      <c r="FE316" s="522">
        <f t="shared" si="119"/>
        <v>0</v>
      </c>
      <c r="FF316" s="522">
        <f t="shared" si="119"/>
        <v>0</v>
      </c>
      <c r="FG316" s="522">
        <f t="shared" si="119"/>
        <v>0</v>
      </c>
      <c r="FH316" s="522">
        <f t="shared" si="119"/>
        <v>0</v>
      </c>
      <c r="FI316" s="522">
        <f t="shared" si="119"/>
        <v>0</v>
      </c>
      <c r="FJ316" s="522">
        <f t="shared" si="119"/>
        <v>0</v>
      </c>
      <c r="FK316" s="522">
        <f t="shared" si="119"/>
        <v>0</v>
      </c>
      <c r="FM316" s="522">
        <f t="shared" si="120"/>
        <v>0</v>
      </c>
      <c r="FN316" s="522">
        <f t="shared" si="120"/>
        <v>0</v>
      </c>
      <c r="FO316" s="522">
        <f t="shared" si="120"/>
        <v>0</v>
      </c>
      <c r="FP316" s="522">
        <f t="shared" si="120"/>
        <v>0</v>
      </c>
      <c r="FQ316" s="522">
        <f t="shared" si="120"/>
        <v>0</v>
      </c>
      <c r="FR316" s="522">
        <f t="shared" si="120"/>
        <v>0</v>
      </c>
      <c r="FS316" s="522">
        <f t="shared" si="120"/>
        <v>0</v>
      </c>
      <c r="FT316" s="522">
        <f t="shared" si="120"/>
        <v>0</v>
      </c>
      <c r="FU316" s="522">
        <f t="shared" si="120"/>
        <v>0</v>
      </c>
      <c r="FV316" s="522">
        <f t="shared" si="120"/>
        <v>0</v>
      </c>
      <c r="FW316" s="522">
        <f t="shared" si="120"/>
        <v>0</v>
      </c>
      <c r="FX316" s="522">
        <f t="shared" si="120"/>
        <v>0</v>
      </c>
    </row>
    <row r="317" spans="1:180" ht="14.4" thickBot="1">
      <c r="B317" s="192"/>
      <c r="C317" s="235"/>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c r="AG317" s="388"/>
      <c r="AH317" s="388"/>
      <c r="AI317" s="388"/>
      <c r="AJ317" s="388"/>
      <c r="AK317" s="388"/>
      <c r="AL317" s="388"/>
      <c r="AM317" s="388"/>
      <c r="AN317" s="388"/>
      <c r="AO317" s="388"/>
      <c r="AP317" s="388"/>
      <c r="AQ317" s="388"/>
      <c r="AR317" s="67"/>
      <c r="AS317" s="172"/>
      <c r="AT317" s="172"/>
      <c r="AU317" s="172"/>
      <c r="AW317" s="599" t="s">
        <v>702</v>
      </c>
      <c r="BQ317" s="522">
        <f t="shared" si="113"/>
        <v>0</v>
      </c>
      <c r="BR317" s="522">
        <f t="shared" si="113"/>
        <v>0</v>
      </c>
      <c r="BS317" s="522">
        <f t="shared" si="113"/>
        <v>0</v>
      </c>
      <c r="BT317" s="522">
        <f t="shared" si="113"/>
        <v>0</v>
      </c>
      <c r="BU317" s="522">
        <f t="shared" si="113"/>
        <v>0</v>
      </c>
      <c r="BV317" s="522">
        <f t="shared" si="113"/>
        <v>0</v>
      </c>
      <c r="BW317" s="522">
        <f t="shared" si="113"/>
        <v>0</v>
      </c>
      <c r="BX317" s="522">
        <f t="shared" si="113"/>
        <v>0</v>
      </c>
      <c r="BY317" s="522">
        <f t="shared" si="113"/>
        <v>0</v>
      </c>
      <c r="BZ317" s="522">
        <f t="shared" si="113"/>
        <v>0</v>
      </c>
      <c r="CA317" s="522">
        <f t="shared" si="113"/>
        <v>0</v>
      </c>
      <c r="CB317" s="522">
        <f t="shared" si="113"/>
        <v>0</v>
      </c>
      <c r="CC317" s="523">
        <v>9</v>
      </c>
      <c r="CD317" s="524" t="str">
        <f t="shared" si="114"/>
        <v/>
      </c>
      <c r="CE317" s="524" t="str">
        <f t="shared" si="114"/>
        <v/>
      </c>
      <c r="CF317" s="524" t="str">
        <f t="shared" si="114"/>
        <v/>
      </c>
      <c r="CG317" s="524" t="str">
        <f t="shared" si="114"/>
        <v/>
      </c>
      <c r="CH317" s="524" t="str">
        <f t="shared" si="114"/>
        <v/>
      </c>
      <c r="CI317" s="524" t="str">
        <f t="shared" si="114"/>
        <v/>
      </c>
      <c r="CJ317" s="524" t="str">
        <f t="shared" si="114"/>
        <v/>
      </c>
      <c r="CK317" s="524" t="str">
        <f t="shared" si="114"/>
        <v/>
      </c>
      <c r="CL317" s="524" t="str">
        <f t="shared" si="114"/>
        <v/>
      </c>
      <c r="CM317" s="524" t="str">
        <f t="shared" si="114"/>
        <v/>
      </c>
      <c r="CN317" s="524" t="str">
        <f t="shared" si="114"/>
        <v/>
      </c>
      <c r="CO317" s="524" t="str">
        <f t="shared" si="114"/>
        <v/>
      </c>
      <c r="CQ317" s="518">
        <v>9</v>
      </c>
      <c r="CR317" s="159" t="str">
        <f>CL310&amp;" "&amp;CL311&amp;" "&amp;CL312&amp;" "&amp;CL313&amp;" "&amp;CL314&amp;" "&amp;CL315&amp;" "&amp;CL316&amp;" "&amp;CL317&amp;" "&amp;CL318&amp;" "&amp;CL319</f>
        <v xml:space="preserve">         </v>
      </c>
      <c r="CZ317" s="522">
        <f t="shared" si="115"/>
        <v>0</v>
      </c>
      <c r="DA317" s="522">
        <f t="shared" si="115"/>
        <v>0</v>
      </c>
      <c r="DB317" s="522">
        <f t="shared" si="115"/>
        <v>0</v>
      </c>
      <c r="DC317" s="522">
        <f t="shared" si="115"/>
        <v>0</v>
      </c>
      <c r="DD317" s="522">
        <f t="shared" si="115"/>
        <v>0</v>
      </c>
      <c r="DE317" s="522">
        <f t="shared" si="115"/>
        <v>0</v>
      </c>
      <c r="DF317" s="522">
        <f t="shared" si="115"/>
        <v>0</v>
      </c>
      <c r="DG317" s="522">
        <f t="shared" si="115"/>
        <v>0</v>
      </c>
      <c r="DH317" s="522">
        <f t="shared" si="115"/>
        <v>0</v>
      </c>
      <c r="DI317" s="522">
        <f t="shared" si="115"/>
        <v>0</v>
      </c>
      <c r="DJ317" s="522">
        <f t="shared" si="115"/>
        <v>0</v>
      </c>
      <c r="DK317" s="522">
        <f t="shared" si="115"/>
        <v>0</v>
      </c>
      <c r="DM317" s="522">
        <f t="shared" si="116"/>
        <v>0</v>
      </c>
      <c r="DN317" s="522">
        <f t="shared" si="116"/>
        <v>0</v>
      </c>
      <c r="DO317" s="522">
        <f t="shared" si="116"/>
        <v>0</v>
      </c>
      <c r="DP317" s="522">
        <f t="shared" si="116"/>
        <v>0</v>
      </c>
      <c r="DQ317" s="522">
        <f t="shared" si="116"/>
        <v>0</v>
      </c>
      <c r="DR317" s="522">
        <f t="shared" si="116"/>
        <v>0</v>
      </c>
      <c r="DS317" s="522">
        <f t="shared" si="116"/>
        <v>0</v>
      </c>
      <c r="DT317" s="522">
        <f t="shared" si="116"/>
        <v>0</v>
      </c>
      <c r="DU317" s="522">
        <f t="shared" si="116"/>
        <v>0</v>
      </c>
      <c r="DV317" s="522">
        <f t="shared" si="116"/>
        <v>0</v>
      </c>
      <c r="DW317" s="522">
        <f t="shared" si="116"/>
        <v>0</v>
      </c>
      <c r="DX317" s="522">
        <f t="shared" si="116"/>
        <v>0</v>
      </c>
      <c r="DZ317" s="522">
        <f t="shared" si="117"/>
        <v>0</v>
      </c>
      <c r="EA317" s="522">
        <f t="shared" si="117"/>
        <v>0</v>
      </c>
      <c r="EB317" s="522">
        <f t="shared" si="117"/>
        <v>0</v>
      </c>
      <c r="EC317" s="522">
        <f t="shared" si="117"/>
        <v>0</v>
      </c>
      <c r="ED317" s="522">
        <f t="shared" si="117"/>
        <v>0</v>
      </c>
      <c r="EE317" s="522">
        <f t="shared" si="117"/>
        <v>0</v>
      </c>
      <c r="EF317" s="522">
        <f t="shared" si="117"/>
        <v>0</v>
      </c>
      <c r="EG317" s="522">
        <f t="shared" si="117"/>
        <v>0</v>
      </c>
      <c r="EH317" s="522">
        <f t="shared" si="117"/>
        <v>0</v>
      </c>
      <c r="EI317" s="522">
        <f t="shared" si="117"/>
        <v>0</v>
      </c>
      <c r="EJ317" s="522">
        <f t="shared" si="117"/>
        <v>0</v>
      </c>
      <c r="EK317" s="522">
        <f t="shared" si="117"/>
        <v>0</v>
      </c>
      <c r="EM317" s="522">
        <f t="shared" si="118"/>
        <v>0</v>
      </c>
      <c r="EN317" s="522">
        <f t="shared" si="118"/>
        <v>0</v>
      </c>
      <c r="EO317" s="522">
        <f t="shared" si="118"/>
        <v>0</v>
      </c>
      <c r="EP317" s="522">
        <f t="shared" si="118"/>
        <v>0</v>
      </c>
      <c r="EQ317" s="522">
        <f t="shared" si="118"/>
        <v>0</v>
      </c>
      <c r="ER317" s="522">
        <f t="shared" si="118"/>
        <v>0</v>
      </c>
      <c r="ES317" s="522">
        <f t="shared" si="118"/>
        <v>0</v>
      </c>
      <c r="ET317" s="522">
        <f t="shared" si="118"/>
        <v>0</v>
      </c>
      <c r="EU317" s="522">
        <f t="shared" si="118"/>
        <v>0</v>
      </c>
      <c r="EV317" s="522">
        <f t="shared" si="118"/>
        <v>0</v>
      </c>
      <c r="EW317" s="522">
        <f t="shared" si="118"/>
        <v>0</v>
      </c>
      <c r="EX317" s="522">
        <f t="shared" si="118"/>
        <v>0</v>
      </c>
      <c r="EZ317" s="522">
        <f t="shared" si="119"/>
        <v>0</v>
      </c>
      <c r="FA317" s="522">
        <f t="shared" si="119"/>
        <v>0</v>
      </c>
      <c r="FB317" s="522">
        <f t="shared" si="119"/>
        <v>0</v>
      </c>
      <c r="FC317" s="522">
        <f t="shared" si="119"/>
        <v>0</v>
      </c>
      <c r="FD317" s="522">
        <f t="shared" si="119"/>
        <v>0</v>
      </c>
      <c r="FE317" s="522">
        <f t="shared" si="119"/>
        <v>0</v>
      </c>
      <c r="FF317" s="522">
        <f t="shared" si="119"/>
        <v>0</v>
      </c>
      <c r="FG317" s="522">
        <f t="shared" si="119"/>
        <v>0</v>
      </c>
      <c r="FH317" s="522">
        <f t="shared" si="119"/>
        <v>0</v>
      </c>
      <c r="FI317" s="522">
        <f t="shared" si="119"/>
        <v>0</v>
      </c>
      <c r="FJ317" s="522">
        <f t="shared" si="119"/>
        <v>0</v>
      </c>
      <c r="FK317" s="522">
        <f t="shared" si="119"/>
        <v>0</v>
      </c>
      <c r="FM317" s="522">
        <f t="shared" si="120"/>
        <v>0</v>
      </c>
      <c r="FN317" s="522">
        <f t="shared" si="120"/>
        <v>0</v>
      </c>
      <c r="FO317" s="522">
        <f t="shared" si="120"/>
        <v>0</v>
      </c>
      <c r="FP317" s="522">
        <f t="shared" si="120"/>
        <v>0</v>
      </c>
      <c r="FQ317" s="522">
        <f t="shared" si="120"/>
        <v>0</v>
      </c>
      <c r="FR317" s="522">
        <f t="shared" si="120"/>
        <v>0</v>
      </c>
      <c r="FS317" s="522">
        <f t="shared" si="120"/>
        <v>0</v>
      </c>
      <c r="FT317" s="522">
        <f t="shared" si="120"/>
        <v>0</v>
      </c>
      <c r="FU317" s="522">
        <f t="shared" si="120"/>
        <v>0</v>
      </c>
      <c r="FV317" s="522">
        <f t="shared" si="120"/>
        <v>0</v>
      </c>
      <c r="FW317" s="522">
        <f t="shared" si="120"/>
        <v>0</v>
      </c>
      <c r="FX317" s="522">
        <f t="shared" si="120"/>
        <v>0</v>
      </c>
    </row>
    <row r="318" spans="1:180" ht="13.8">
      <c r="B318" s="192"/>
      <c r="C318" s="1308" t="s">
        <v>314</v>
      </c>
      <c r="D318" s="1309"/>
      <c r="E318" s="1309"/>
      <c r="F318" s="1309"/>
      <c r="G318" s="1309"/>
      <c r="H318" s="1309"/>
      <c r="I318" s="1309"/>
      <c r="J318" s="1309"/>
      <c r="K318" s="1309"/>
      <c r="L318" s="1309"/>
      <c r="M318" s="1309"/>
      <c r="N318" s="1309"/>
      <c r="O318" s="1309"/>
      <c r="P318" s="1309"/>
      <c r="Q318" s="1309"/>
      <c r="R318" s="1309"/>
      <c r="S318" s="1309"/>
      <c r="T318" s="1309"/>
      <c r="U318" s="1310"/>
      <c r="V318" s="1308" t="s">
        <v>215</v>
      </c>
      <c r="W318" s="1309"/>
      <c r="X318" s="1309"/>
      <c r="Y318" s="1309"/>
      <c r="Z318" s="1309"/>
      <c r="AA318" s="1309"/>
      <c r="AB318" s="1309"/>
      <c r="AC318" s="1309"/>
      <c r="AD318" s="1309"/>
      <c r="AE318" s="1309"/>
      <c r="AF318" s="1309"/>
      <c r="AG318" s="1309"/>
      <c r="AH318" s="1309"/>
      <c r="AI318" s="1309"/>
      <c r="AJ318" s="1309"/>
      <c r="AK318" s="1309"/>
      <c r="AL318" s="1309"/>
      <c r="AM318" s="1309"/>
      <c r="AN318" s="1309"/>
      <c r="AO318" s="1309"/>
      <c r="AP318" s="1309"/>
      <c r="AQ318" s="1311"/>
      <c r="AR318" s="67"/>
      <c r="AS318" s="172"/>
      <c r="AT318" s="172"/>
      <c r="AU318" s="172"/>
      <c r="AW318" s="599" t="s">
        <v>703</v>
      </c>
      <c r="BQ318" s="522">
        <f t="shared" si="113"/>
        <v>0</v>
      </c>
      <c r="BR318" s="522">
        <f t="shared" si="113"/>
        <v>0</v>
      </c>
      <c r="BS318" s="522">
        <f t="shared" si="113"/>
        <v>0</v>
      </c>
      <c r="BT318" s="522">
        <f t="shared" si="113"/>
        <v>0</v>
      </c>
      <c r="BU318" s="522">
        <f t="shared" si="113"/>
        <v>0</v>
      </c>
      <c r="BV318" s="522">
        <f t="shared" si="113"/>
        <v>0</v>
      </c>
      <c r="BW318" s="522">
        <f t="shared" si="113"/>
        <v>0</v>
      </c>
      <c r="BX318" s="522">
        <f t="shared" si="113"/>
        <v>0</v>
      </c>
      <c r="BY318" s="522">
        <f t="shared" si="113"/>
        <v>0</v>
      </c>
      <c r="BZ318" s="522">
        <f t="shared" si="113"/>
        <v>0</v>
      </c>
      <c r="CA318" s="522">
        <f t="shared" si="113"/>
        <v>0</v>
      </c>
      <c r="CB318" s="522">
        <f t="shared" si="113"/>
        <v>0</v>
      </c>
      <c r="CC318" s="523">
        <v>10</v>
      </c>
      <c r="CD318" s="524" t="str">
        <f t="shared" si="114"/>
        <v/>
      </c>
      <c r="CE318" s="524" t="str">
        <f t="shared" si="114"/>
        <v/>
      </c>
      <c r="CF318" s="524" t="str">
        <f t="shared" si="114"/>
        <v/>
      </c>
      <c r="CG318" s="524" t="str">
        <f t="shared" si="114"/>
        <v/>
      </c>
      <c r="CH318" s="524" t="str">
        <f t="shared" si="114"/>
        <v/>
      </c>
      <c r="CI318" s="524" t="str">
        <f t="shared" si="114"/>
        <v/>
      </c>
      <c r="CJ318" s="524" t="str">
        <f t="shared" si="114"/>
        <v/>
      </c>
      <c r="CK318" s="524" t="str">
        <f t="shared" si="114"/>
        <v/>
      </c>
      <c r="CL318" s="524" t="str">
        <f t="shared" si="114"/>
        <v/>
      </c>
      <c r="CM318" s="524" t="str">
        <f t="shared" si="114"/>
        <v/>
      </c>
      <c r="CN318" s="524" t="str">
        <f t="shared" si="114"/>
        <v/>
      </c>
      <c r="CO318" s="524" t="str">
        <f t="shared" si="114"/>
        <v/>
      </c>
      <c r="CQ318" s="518">
        <v>10</v>
      </c>
      <c r="CR318" s="159" t="str">
        <f>CM310&amp;" "&amp;CM311&amp;" "&amp;CM312&amp;" "&amp;CM313&amp;" "&amp;CM314&amp;" "&amp;CM315&amp;" "&amp;CM316&amp;" "&amp;CM317&amp;" "&amp;CM318&amp;" "&amp;CM319</f>
        <v xml:space="preserve">         </v>
      </c>
      <c r="CZ318" s="522">
        <f t="shared" si="115"/>
        <v>0</v>
      </c>
      <c r="DA318" s="522">
        <f t="shared" si="115"/>
        <v>0</v>
      </c>
      <c r="DB318" s="522">
        <f t="shared" si="115"/>
        <v>0</v>
      </c>
      <c r="DC318" s="522">
        <f t="shared" si="115"/>
        <v>0</v>
      </c>
      <c r="DD318" s="522">
        <f t="shared" si="115"/>
        <v>0</v>
      </c>
      <c r="DE318" s="522">
        <f t="shared" si="115"/>
        <v>0</v>
      </c>
      <c r="DF318" s="522">
        <f t="shared" si="115"/>
        <v>0</v>
      </c>
      <c r="DG318" s="522">
        <f t="shared" si="115"/>
        <v>0</v>
      </c>
      <c r="DH318" s="522">
        <f t="shared" si="115"/>
        <v>0</v>
      </c>
      <c r="DI318" s="522">
        <f t="shared" si="115"/>
        <v>0</v>
      </c>
      <c r="DJ318" s="522">
        <f t="shared" si="115"/>
        <v>0</v>
      </c>
      <c r="DK318" s="522">
        <f t="shared" si="115"/>
        <v>0</v>
      </c>
      <c r="DM318" s="522">
        <f t="shared" si="116"/>
        <v>0</v>
      </c>
      <c r="DN318" s="522">
        <f t="shared" si="116"/>
        <v>0</v>
      </c>
      <c r="DO318" s="522">
        <f t="shared" si="116"/>
        <v>0</v>
      </c>
      <c r="DP318" s="522">
        <f t="shared" si="116"/>
        <v>0</v>
      </c>
      <c r="DQ318" s="522">
        <f t="shared" si="116"/>
        <v>0</v>
      </c>
      <c r="DR318" s="522">
        <f t="shared" si="116"/>
        <v>0</v>
      </c>
      <c r="DS318" s="522">
        <f t="shared" si="116"/>
        <v>0</v>
      </c>
      <c r="DT318" s="522">
        <f t="shared" si="116"/>
        <v>0</v>
      </c>
      <c r="DU318" s="522">
        <f t="shared" si="116"/>
        <v>0</v>
      </c>
      <c r="DV318" s="522">
        <f t="shared" si="116"/>
        <v>0</v>
      </c>
      <c r="DW318" s="522">
        <f t="shared" si="116"/>
        <v>0</v>
      </c>
      <c r="DX318" s="522">
        <f t="shared" si="116"/>
        <v>0</v>
      </c>
      <c r="DZ318" s="522">
        <f t="shared" si="117"/>
        <v>0</v>
      </c>
      <c r="EA318" s="522">
        <f t="shared" si="117"/>
        <v>0</v>
      </c>
      <c r="EB318" s="522">
        <f t="shared" si="117"/>
        <v>0</v>
      </c>
      <c r="EC318" s="522">
        <f t="shared" si="117"/>
        <v>0</v>
      </c>
      <c r="ED318" s="522">
        <f t="shared" si="117"/>
        <v>0</v>
      </c>
      <c r="EE318" s="522">
        <f t="shared" si="117"/>
        <v>0</v>
      </c>
      <c r="EF318" s="522">
        <f t="shared" si="117"/>
        <v>0</v>
      </c>
      <c r="EG318" s="522">
        <f t="shared" si="117"/>
        <v>0</v>
      </c>
      <c r="EH318" s="522">
        <f t="shared" si="117"/>
        <v>0</v>
      </c>
      <c r="EI318" s="522">
        <f t="shared" si="117"/>
        <v>0</v>
      </c>
      <c r="EJ318" s="522">
        <f t="shared" si="117"/>
        <v>0</v>
      </c>
      <c r="EK318" s="522">
        <f t="shared" si="117"/>
        <v>0</v>
      </c>
      <c r="EM318" s="522">
        <f t="shared" si="118"/>
        <v>0</v>
      </c>
      <c r="EN318" s="522">
        <f t="shared" si="118"/>
        <v>0</v>
      </c>
      <c r="EO318" s="522">
        <f t="shared" si="118"/>
        <v>0</v>
      </c>
      <c r="EP318" s="522">
        <f t="shared" si="118"/>
        <v>0</v>
      </c>
      <c r="EQ318" s="522">
        <f t="shared" si="118"/>
        <v>0</v>
      </c>
      <c r="ER318" s="522">
        <f t="shared" si="118"/>
        <v>0</v>
      </c>
      <c r="ES318" s="522">
        <f t="shared" si="118"/>
        <v>0</v>
      </c>
      <c r="ET318" s="522">
        <f t="shared" si="118"/>
        <v>0</v>
      </c>
      <c r="EU318" s="522">
        <f t="shared" si="118"/>
        <v>0</v>
      </c>
      <c r="EV318" s="522">
        <f t="shared" si="118"/>
        <v>0</v>
      </c>
      <c r="EW318" s="522">
        <f t="shared" si="118"/>
        <v>0</v>
      </c>
      <c r="EX318" s="522">
        <f t="shared" si="118"/>
        <v>0</v>
      </c>
      <c r="EZ318" s="522">
        <f t="shared" si="119"/>
        <v>0</v>
      </c>
      <c r="FA318" s="522">
        <f t="shared" si="119"/>
        <v>0</v>
      </c>
      <c r="FB318" s="522">
        <f t="shared" si="119"/>
        <v>0</v>
      </c>
      <c r="FC318" s="522">
        <f t="shared" si="119"/>
        <v>0</v>
      </c>
      <c r="FD318" s="522">
        <f t="shared" si="119"/>
        <v>0</v>
      </c>
      <c r="FE318" s="522">
        <f t="shared" si="119"/>
        <v>0</v>
      </c>
      <c r="FF318" s="522">
        <f t="shared" si="119"/>
        <v>0</v>
      </c>
      <c r="FG318" s="522">
        <f t="shared" si="119"/>
        <v>0</v>
      </c>
      <c r="FH318" s="522">
        <f t="shared" si="119"/>
        <v>0</v>
      </c>
      <c r="FI318" s="522">
        <f t="shared" si="119"/>
        <v>0</v>
      </c>
      <c r="FJ318" s="522">
        <f t="shared" si="119"/>
        <v>0</v>
      </c>
      <c r="FK318" s="522">
        <f t="shared" si="119"/>
        <v>0</v>
      </c>
      <c r="FM318" s="522">
        <f t="shared" si="120"/>
        <v>0</v>
      </c>
      <c r="FN318" s="522">
        <f t="shared" si="120"/>
        <v>0</v>
      </c>
      <c r="FO318" s="522">
        <f t="shared" si="120"/>
        <v>0</v>
      </c>
      <c r="FP318" s="522">
        <f t="shared" si="120"/>
        <v>0</v>
      </c>
      <c r="FQ318" s="522">
        <f t="shared" si="120"/>
        <v>0</v>
      </c>
      <c r="FR318" s="522">
        <f t="shared" si="120"/>
        <v>0</v>
      </c>
      <c r="FS318" s="522">
        <f t="shared" si="120"/>
        <v>0</v>
      </c>
      <c r="FT318" s="522">
        <f t="shared" si="120"/>
        <v>0</v>
      </c>
      <c r="FU318" s="522">
        <f t="shared" si="120"/>
        <v>0</v>
      </c>
      <c r="FV318" s="522">
        <f t="shared" si="120"/>
        <v>0</v>
      </c>
      <c r="FW318" s="522">
        <f t="shared" si="120"/>
        <v>0</v>
      </c>
      <c r="FX318" s="522">
        <f t="shared" si="120"/>
        <v>0</v>
      </c>
    </row>
    <row r="319" spans="1:180" ht="13.8">
      <c r="B319" s="192"/>
      <c r="C319" s="1312" t="s">
        <v>208</v>
      </c>
      <c r="D319" s="1241"/>
      <c r="E319" s="1241"/>
      <c r="F319" s="1241"/>
      <c r="G319" s="1241" t="s">
        <v>216</v>
      </c>
      <c r="H319" s="1241"/>
      <c r="I319" s="1241"/>
      <c r="J319" s="1241"/>
      <c r="K319" s="1241" t="s">
        <v>315</v>
      </c>
      <c r="L319" s="1241"/>
      <c r="M319" s="1241"/>
      <c r="N319" s="1241"/>
      <c r="O319" s="1241" t="s">
        <v>218</v>
      </c>
      <c r="P319" s="1241"/>
      <c r="Q319" s="1241"/>
      <c r="R319" s="1241"/>
      <c r="S319" s="619" t="s">
        <v>219</v>
      </c>
      <c r="T319" s="619"/>
      <c r="U319" s="1313"/>
      <c r="V319" s="1312" t="s">
        <v>208</v>
      </c>
      <c r="W319" s="1241"/>
      <c r="X319" s="1241"/>
      <c r="Y319" s="1241"/>
      <c r="Z319" s="1241"/>
      <c r="AA319" s="1241" t="s">
        <v>216</v>
      </c>
      <c r="AB319" s="1241"/>
      <c r="AC319" s="1241"/>
      <c r="AD319" s="1241"/>
      <c r="AE319" s="1241"/>
      <c r="AF319" s="1241"/>
      <c r="AG319" s="1241" t="s">
        <v>217</v>
      </c>
      <c r="AH319" s="1241"/>
      <c r="AI319" s="1241"/>
      <c r="AJ319" s="1241"/>
      <c r="AK319" s="1241" t="s">
        <v>218</v>
      </c>
      <c r="AL319" s="1241"/>
      <c r="AM319" s="1241"/>
      <c r="AN319" s="1241"/>
      <c r="AO319" s="619" t="s">
        <v>219</v>
      </c>
      <c r="AP319" s="619"/>
      <c r="AQ319" s="1242"/>
      <c r="AR319" s="67"/>
      <c r="AS319" s="172"/>
      <c r="AT319" s="172"/>
      <c r="AU319" s="172"/>
      <c r="AW319" s="599" t="s">
        <v>704</v>
      </c>
      <c r="BQ319" s="522"/>
      <c r="BR319" s="522"/>
      <c r="BS319" s="522"/>
      <c r="BT319" s="522"/>
      <c r="BU319" s="522"/>
      <c r="BV319" s="522"/>
      <c r="BW319" s="522"/>
      <c r="BX319" s="522"/>
      <c r="BY319" s="522"/>
      <c r="BZ319" s="522"/>
      <c r="CA319" s="522"/>
      <c r="CB319" s="522"/>
      <c r="CD319" s="522"/>
      <c r="CE319" s="522"/>
      <c r="CF319" s="522"/>
      <c r="CG319" s="522"/>
      <c r="CH319" s="522"/>
      <c r="CI319" s="522"/>
      <c r="CJ319" s="522"/>
      <c r="CK319" s="522"/>
      <c r="CL319" s="522"/>
      <c r="CM319" s="522"/>
      <c r="CN319" s="522"/>
      <c r="CO319" s="522"/>
      <c r="CQ319" s="518"/>
      <c r="CR319" s="159" t="str">
        <f>CN310&amp;" "&amp;CN311&amp;" "&amp;CN312&amp;" "&amp;CN313&amp;" "&amp;CN314&amp;" "&amp;CN315&amp;" "&amp;CN316&amp;" "&amp;CN317&amp;" "&amp;CN318&amp;" "&amp;CN319</f>
        <v xml:space="preserve">         </v>
      </c>
      <c r="CZ319" s="522">
        <f t="shared" si="115"/>
        <v>0</v>
      </c>
      <c r="DA319" s="522">
        <f t="shared" si="115"/>
        <v>0</v>
      </c>
      <c r="DB319" s="522">
        <f t="shared" si="115"/>
        <v>0</v>
      </c>
      <c r="DC319" s="522">
        <f t="shared" si="115"/>
        <v>0</v>
      </c>
      <c r="DD319" s="522">
        <f t="shared" si="115"/>
        <v>0</v>
      </c>
      <c r="DE319" s="522">
        <f t="shared" si="115"/>
        <v>0</v>
      </c>
      <c r="DF319" s="522">
        <f t="shared" si="115"/>
        <v>0</v>
      </c>
      <c r="DG319" s="522">
        <f t="shared" si="115"/>
        <v>0</v>
      </c>
      <c r="DH319" s="522">
        <f t="shared" si="115"/>
        <v>0</v>
      </c>
      <c r="DI319" s="522">
        <f t="shared" si="115"/>
        <v>0</v>
      </c>
      <c r="DJ319" s="522">
        <f t="shared" si="115"/>
        <v>0</v>
      </c>
      <c r="DK319" s="522">
        <f t="shared" si="115"/>
        <v>0</v>
      </c>
      <c r="DM319" s="522">
        <f t="shared" si="116"/>
        <v>0</v>
      </c>
      <c r="DN319" s="522">
        <f t="shared" si="116"/>
        <v>0</v>
      </c>
      <c r="DO319" s="522">
        <f t="shared" si="116"/>
        <v>0</v>
      </c>
      <c r="DP319" s="522">
        <f t="shared" si="116"/>
        <v>0</v>
      </c>
      <c r="DQ319" s="522">
        <f t="shared" si="116"/>
        <v>0</v>
      </c>
      <c r="DR319" s="522">
        <f t="shared" si="116"/>
        <v>0</v>
      </c>
      <c r="DS319" s="522">
        <f t="shared" si="116"/>
        <v>0</v>
      </c>
      <c r="DT319" s="522">
        <f t="shared" si="116"/>
        <v>0</v>
      </c>
      <c r="DU319" s="522">
        <f t="shared" si="116"/>
        <v>0</v>
      </c>
      <c r="DV319" s="522">
        <f t="shared" si="116"/>
        <v>0</v>
      </c>
      <c r="DW319" s="522">
        <f t="shared" si="116"/>
        <v>0</v>
      </c>
      <c r="DX319" s="522">
        <f t="shared" si="116"/>
        <v>0</v>
      </c>
      <c r="DZ319" s="522">
        <f t="shared" si="117"/>
        <v>0</v>
      </c>
      <c r="EA319" s="522">
        <f t="shared" si="117"/>
        <v>0</v>
      </c>
      <c r="EB319" s="522">
        <f t="shared" si="117"/>
        <v>0</v>
      </c>
      <c r="EC319" s="522">
        <f t="shared" si="117"/>
        <v>0</v>
      </c>
      <c r="ED319" s="522">
        <f t="shared" si="117"/>
        <v>0</v>
      </c>
      <c r="EE319" s="522">
        <f t="shared" si="117"/>
        <v>0</v>
      </c>
      <c r="EF319" s="522">
        <f t="shared" si="117"/>
        <v>0</v>
      </c>
      <c r="EG319" s="522">
        <f t="shared" si="117"/>
        <v>0</v>
      </c>
      <c r="EH319" s="522">
        <f t="shared" si="117"/>
        <v>0</v>
      </c>
      <c r="EI319" s="522">
        <f t="shared" si="117"/>
        <v>0</v>
      </c>
      <c r="EJ319" s="522">
        <f t="shared" si="117"/>
        <v>0</v>
      </c>
      <c r="EK319" s="522">
        <f t="shared" si="117"/>
        <v>0</v>
      </c>
      <c r="EM319" s="522">
        <f t="shared" si="118"/>
        <v>0</v>
      </c>
      <c r="EN319" s="522">
        <f t="shared" si="118"/>
        <v>0</v>
      </c>
      <c r="EO319" s="522">
        <f t="shared" si="118"/>
        <v>0</v>
      </c>
      <c r="EP319" s="522">
        <f t="shared" si="118"/>
        <v>0</v>
      </c>
      <c r="EQ319" s="522">
        <f t="shared" si="118"/>
        <v>0</v>
      </c>
      <c r="ER319" s="522">
        <f t="shared" si="118"/>
        <v>0</v>
      </c>
      <c r="ES319" s="522">
        <f t="shared" si="118"/>
        <v>0</v>
      </c>
      <c r="ET319" s="522">
        <f t="shared" si="118"/>
        <v>0</v>
      </c>
      <c r="EU319" s="522">
        <f t="shared" si="118"/>
        <v>0</v>
      </c>
      <c r="EV319" s="522">
        <f t="shared" si="118"/>
        <v>0</v>
      </c>
      <c r="EW319" s="522">
        <f t="shared" si="118"/>
        <v>0</v>
      </c>
      <c r="EX319" s="522">
        <f t="shared" si="118"/>
        <v>0</v>
      </c>
      <c r="EZ319" s="522">
        <f t="shared" si="119"/>
        <v>0</v>
      </c>
      <c r="FA319" s="522">
        <f t="shared" si="119"/>
        <v>0</v>
      </c>
      <c r="FB319" s="522">
        <f t="shared" si="119"/>
        <v>0</v>
      </c>
      <c r="FC319" s="522">
        <f t="shared" si="119"/>
        <v>0</v>
      </c>
      <c r="FD319" s="522">
        <f t="shared" si="119"/>
        <v>0</v>
      </c>
      <c r="FE319" s="522">
        <f t="shared" si="119"/>
        <v>0</v>
      </c>
      <c r="FF319" s="522">
        <f t="shared" si="119"/>
        <v>0</v>
      </c>
      <c r="FG319" s="522">
        <f t="shared" si="119"/>
        <v>0</v>
      </c>
      <c r="FH319" s="522">
        <f t="shared" si="119"/>
        <v>0</v>
      </c>
      <c r="FI319" s="522">
        <f t="shared" si="119"/>
        <v>0</v>
      </c>
      <c r="FJ319" s="522">
        <f t="shared" si="119"/>
        <v>0</v>
      </c>
      <c r="FK319" s="522">
        <f t="shared" si="119"/>
        <v>0</v>
      </c>
      <c r="FM319" s="522">
        <f t="shared" si="120"/>
        <v>0</v>
      </c>
      <c r="FN319" s="522">
        <f t="shared" si="120"/>
        <v>0</v>
      </c>
      <c r="FO319" s="522">
        <f t="shared" si="120"/>
        <v>0</v>
      </c>
      <c r="FP319" s="522">
        <f t="shared" si="120"/>
        <v>0</v>
      </c>
      <c r="FQ319" s="522">
        <f t="shared" si="120"/>
        <v>0</v>
      </c>
      <c r="FR319" s="522">
        <f t="shared" si="120"/>
        <v>0</v>
      </c>
      <c r="FS319" s="522">
        <f t="shared" si="120"/>
        <v>0</v>
      </c>
      <c r="FT319" s="522">
        <f t="shared" si="120"/>
        <v>0</v>
      </c>
      <c r="FU319" s="522">
        <f t="shared" si="120"/>
        <v>0</v>
      </c>
      <c r="FV319" s="522">
        <f t="shared" si="120"/>
        <v>0</v>
      </c>
      <c r="FW319" s="522">
        <f t="shared" si="120"/>
        <v>0</v>
      </c>
      <c r="FX319" s="522">
        <f t="shared" si="120"/>
        <v>0</v>
      </c>
    </row>
    <row r="320" spans="1:180" ht="20.100000000000001" customHeight="1" thickBot="1">
      <c r="B320" s="192"/>
      <c r="C320" s="1300" t="s">
        <v>903</v>
      </c>
      <c r="D320" s="1244"/>
      <c r="E320" s="1244"/>
      <c r="F320" s="1244"/>
      <c r="G320" s="1301"/>
      <c r="H320" s="1301"/>
      <c r="I320" s="1301"/>
      <c r="J320" s="1301"/>
      <c r="K320" s="1245" t="s">
        <v>399</v>
      </c>
      <c r="L320" s="1246"/>
      <c r="M320" s="1246"/>
      <c r="N320" s="1247"/>
      <c r="O320" s="1302"/>
      <c r="P320" s="1301"/>
      <c r="Q320" s="1301"/>
      <c r="R320" s="1301"/>
      <c r="S320" s="1301"/>
      <c r="T320" s="1301"/>
      <c r="U320" s="1303"/>
      <c r="V320" s="1304"/>
      <c r="W320" s="1244"/>
      <c r="X320" s="1244"/>
      <c r="Y320" s="1244"/>
      <c r="Z320" s="1244"/>
      <c r="AA320" s="1243"/>
      <c r="AB320" s="1244"/>
      <c r="AC320" s="1244"/>
      <c r="AD320" s="1244"/>
      <c r="AE320" s="1244"/>
      <c r="AF320" s="1244"/>
      <c r="AG320" s="1245"/>
      <c r="AH320" s="1246"/>
      <c r="AI320" s="1246"/>
      <c r="AJ320" s="1247"/>
      <c r="AK320" s="1248"/>
      <c r="AL320" s="1246"/>
      <c r="AM320" s="1246"/>
      <c r="AN320" s="1247"/>
      <c r="AO320" s="1239"/>
      <c r="AP320" s="1239"/>
      <c r="AQ320" s="1240"/>
      <c r="AR320" s="68"/>
      <c r="AS320" s="172"/>
      <c r="AT320" s="172"/>
      <c r="AU320" s="172"/>
      <c r="AW320" s="599" t="s">
        <v>705</v>
      </c>
      <c r="BQ320" s="522"/>
      <c r="BR320" s="522"/>
      <c r="BS320" s="522"/>
      <c r="BT320" s="522"/>
      <c r="BU320" s="522"/>
      <c r="BV320" s="522"/>
      <c r="BW320" s="522"/>
      <c r="BX320" s="522"/>
      <c r="BY320" s="522"/>
      <c r="BZ320" s="522"/>
      <c r="CA320" s="522"/>
      <c r="CB320" s="522"/>
      <c r="CD320" s="522"/>
      <c r="CE320" s="522"/>
      <c r="CF320" s="522"/>
      <c r="CG320" s="522"/>
      <c r="CH320" s="522"/>
      <c r="CI320" s="522"/>
      <c r="CJ320" s="522"/>
      <c r="CK320" s="522"/>
      <c r="CL320" s="522"/>
      <c r="CM320" s="522"/>
      <c r="CN320" s="522"/>
      <c r="CO320" s="522"/>
      <c r="CQ320" s="518"/>
      <c r="CR320" s="159" t="str">
        <f>CO310&amp;" "&amp;CO311&amp;" "&amp;CO312&amp;" "&amp;CO313&amp;" "&amp;CO314&amp;" "&amp;CO315&amp;" "&amp;CO316&amp;" "&amp;CO317&amp;" "&amp;CO318&amp;" "&amp;CO319</f>
        <v xml:space="preserve">         </v>
      </c>
      <c r="CZ320" s="517">
        <f t="shared" ref="CZ320:DK320" si="121">SUM(CZ310:CZ319)</f>
        <v>0</v>
      </c>
      <c r="DA320" s="517">
        <f t="shared" si="121"/>
        <v>0</v>
      </c>
      <c r="DB320" s="517">
        <f t="shared" si="121"/>
        <v>0</v>
      </c>
      <c r="DC320" s="517">
        <f t="shared" si="121"/>
        <v>0</v>
      </c>
      <c r="DD320" s="517">
        <f t="shared" si="121"/>
        <v>0</v>
      </c>
      <c r="DE320" s="517">
        <f t="shared" si="121"/>
        <v>0</v>
      </c>
      <c r="DF320" s="517">
        <f t="shared" si="121"/>
        <v>0</v>
      </c>
      <c r="DG320" s="517">
        <f t="shared" si="121"/>
        <v>0</v>
      </c>
      <c r="DH320" s="517">
        <f t="shared" si="121"/>
        <v>0</v>
      </c>
      <c r="DI320" s="517">
        <f t="shared" si="121"/>
        <v>0</v>
      </c>
      <c r="DJ320" s="517">
        <f t="shared" si="121"/>
        <v>0</v>
      </c>
      <c r="DK320" s="517">
        <f t="shared" si="121"/>
        <v>0</v>
      </c>
      <c r="DM320" s="517">
        <f t="shared" ref="DM320:DX320" si="122">SUM(DM310:DM319)</f>
        <v>0</v>
      </c>
      <c r="DN320" s="517">
        <f t="shared" si="122"/>
        <v>0</v>
      </c>
      <c r="DO320" s="517">
        <f t="shared" si="122"/>
        <v>0</v>
      </c>
      <c r="DP320" s="517">
        <f t="shared" si="122"/>
        <v>0</v>
      </c>
      <c r="DQ320" s="517">
        <f t="shared" si="122"/>
        <v>0</v>
      </c>
      <c r="DR320" s="517">
        <f t="shared" si="122"/>
        <v>0</v>
      </c>
      <c r="DS320" s="517">
        <f t="shared" si="122"/>
        <v>0</v>
      </c>
      <c r="DT320" s="517">
        <f t="shared" si="122"/>
        <v>0</v>
      </c>
      <c r="DU320" s="517">
        <f t="shared" si="122"/>
        <v>0</v>
      </c>
      <c r="DV320" s="517">
        <f t="shared" si="122"/>
        <v>0</v>
      </c>
      <c r="DW320" s="517">
        <f t="shared" si="122"/>
        <v>0</v>
      </c>
      <c r="DX320" s="517">
        <f t="shared" si="122"/>
        <v>0</v>
      </c>
      <c r="DZ320" s="517">
        <f t="shared" ref="DZ320:EK320" si="123">SUM(DZ310:DZ319)</f>
        <v>0</v>
      </c>
      <c r="EA320" s="517">
        <f t="shared" si="123"/>
        <v>0</v>
      </c>
      <c r="EB320" s="517">
        <f t="shared" si="123"/>
        <v>0</v>
      </c>
      <c r="EC320" s="517">
        <f t="shared" si="123"/>
        <v>0</v>
      </c>
      <c r="ED320" s="517">
        <f t="shared" si="123"/>
        <v>0</v>
      </c>
      <c r="EE320" s="517">
        <f t="shared" si="123"/>
        <v>0</v>
      </c>
      <c r="EF320" s="517">
        <f t="shared" si="123"/>
        <v>0</v>
      </c>
      <c r="EG320" s="517">
        <f t="shared" si="123"/>
        <v>0</v>
      </c>
      <c r="EH320" s="517">
        <f t="shared" si="123"/>
        <v>0</v>
      </c>
      <c r="EI320" s="517">
        <f t="shared" si="123"/>
        <v>0</v>
      </c>
      <c r="EJ320" s="517">
        <f t="shared" si="123"/>
        <v>0</v>
      </c>
      <c r="EK320" s="517">
        <f t="shared" si="123"/>
        <v>0</v>
      </c>
      <c r="EM320" s="517">
        <f t="shared" ref="EM320:EX320" si="124">SUM(EM310:EM319)</f>
        <v>0</v>
      </c>
      <c r="EN320" s="517">
        <f t="shared" si="124"/>
        <v>0</v>
      </c>
      <c r="EO320" s="517">
        <f t="shared" si="124"/>
        <v>0</v>
      </c>
      <c r="EP320" s="517">
        <f t="shared" si="124"/>
        <v>0</v>
      </c>
      <c r="EQ320" s="517">
        <f t="shared" si="124"/>
        <v>0</v>
      </c>
      <c r="ER320" s="517">
        <f t="shared" si="124"/>
        <v>0</v>
      </c>
      <c r="ES320" s="517">
        <f t="shared" si="124"/>
        <v>0</v>
      </c>
      <c r="ET320" s="517">
        <f t="shared" si="124"/>
        <v>0</v>
      </c>
      <c r="EU320" s="517">
        <f t="shared" si="124"/>
        <v>0</v>
      </c>
      <c r="EV320" s="517">
        <f t="shared" si="124"/>
        <v>0</v>
      </c>
      <c r="EW320" s="517">
        <f t="shared" si="124"/>
        <v>0</v>
      </c>
      <c r="EX320" s="517">
        <f t="shared" si="124"/>
        <v>0</v>
      </c>
      <c r="EZ320" s="517">
        <f t="shared" ref="EZ320:FK320" si="125">SUM(EZ310:EZ319)</f>
        <v>0</v>
      </c>
      <c r="FA320" s="517">
        <f t="shared" si="125"/>
        <v>0</v>
      </c>
      <c r="FB320" s="517">
        <f t="shared" si="125"/>
        <v>0</v>
      </c>
      <c r="FC320" s="517">
        <f t="shared" si="125"/>
        <v>0</v>
      </c>
      <c r="FD320" s="517">
        <f t="shared" si="125"/>
        <v>0</v>
      </c>
      <c r="FE320" s="517">
        <f t="shared" si="125"/>
        <v>0</v>
      </c>
      <c r="FF320" s="517">
        <f t="shared" si="125"/>
        <v>0</v>
      </c>
      <c r="FG320" s="517">
        <f t="shared" si="125"/>
        <v>0</v>
      </c>
      <c r="FH320" s="517">
        <f t="shared" si="125"/>
        <v>0</v>
      </c>
      <c r="FI320" s="517">
        <f t="shared" si="125"/>
        <v>0</v>
      </c>
      <c r="FJ320" s="517">
        <f t="shared" si="125"/>
        <v>0</v>
      </c>
      <c r="FK320" s="517">
        <f t="shared" si="125"/>
        <v>0</v>
      </c>
      <c r="FM320" s="517">
        <f t="shared" ref="FM320:FX320" si="126">SUM(FM310:FM319)</f>
        <v>0</v>
      </c>
      <c r="FN320" s="517">
        <f t="shared" si="126"/>
        <v>0</v>
      </c>
      <c r="FO320" s="517">
        <f t="shared" si="126"/>
        <v>0</v>
      </c>
      <c r="FP320" s="517">
        <f t="shared" si="126"/>
        <v>0</v>
      </c>
      <c r="FQ320" s="517">
        <f t="shared" si="126"/>
        <v>0</v>
      </c>
      <c r="FR320" s="517">
        <f t="shared" si="126"/>
        <v>0</v>
      </c>
      <c r="FS320" s="517">
        <f t="shared" si="126"/>
        <v>0</v>
      </c>
      <c r="FT320" s="517">
        <f t="shared" si="126"/>
        <v>0</v>
      </c>
      <c r="FU320" s="517">
        <f t="shared" si="126"/>
        <v>0</v>
      </c>
      <c r="FV320" s="517">
        <f t="shared" si="126"/>
        <v>0</v>
      </c>
      <c r="FW320" s="517">
        <f t="shared" si="126"/>
        <v>0</v>
      </c>
      <c r="FX320" s="517">
        <f t="shared" si="126"/>
        <v>0</v>
      </c>
    </row>
    <row r="321" spans="1:180" s="545" customFormat="1" ht="12" customHeight="1" thickBot="1">
      <c r="A321" s="3"/>
      <c r="B321" s="539"/>
      <c r="C321" s="540"/>
      <c r="D321" s="541"/>
      <c r="E321" s="541"/>
      <c r="F321" s="541"/>
      <c r="G321" s="542"/>
      <c r="H321" s="542"/>
      <c r="I321" s="542"/>
      <c r="J321" s="542"/>
      <c r="K321" s="542"/>
      <c r="L321" s="542"/>
      <c r="M321" s="542"/>
      <c r="N321" s="542"/>
      <c r="O321" s="543"/>
      <c r="P321" s="543"/>
      <c r="Q321" s="543"/>
      <c r="R321" s="543"/>
      <c r="S321" s="543"/>
      <c r="T321" s="543"/>
      <c r="U321" s="543"/>
      <c r="V321" s="544"/>
      <c r="W321" s="544"/>
      <c r="X321" s="544"/>
      <c r="Y321" s="544"/>
      <c r="Z321" s="544"/>
      <c r="AA321" s="544"/>
      <c r="AB321" s="544"/>
      <c r="AC321" s="544"/>
      <c r="AD321" s="544"/>
      <c r="AE321" s="544"/>
      <c r="AF321" s="544"/>
      <c r="AG321" s="544"/>
      <c r="AH321" s="544"/>
      <c r="AI321" s="544"/>
      <c r="AJ321" s="544"/>
      <c r="AK321" s="544"/>
      <c r="AL321" s="544"/>
      <c r="AM321" s="544"/>
      <c r="AN321" s="544"/>
      <c r="AO321" s="544"/>
      <c r="AP321" s="544"/>
      <c r="AQ321" s="544"/>
      <c r="AR321" s="69"/>
      <c r="AS321" s="172"/>
      <c r="AT321" s="172"/>
      <c r="AU321" s="172"/>
      <c r="AV321" s="159"/>
      <c r="AW321" s="599" t="s">
        <v>706</v>
      </c>
      <c r="AX321" s="159"/>
      <c r="AY321" s="159"/>
      <c r="AZ321" s="159"/>
      <c r="BA321" s="159"/>
      <c r="BB321" s="159"/>
      <c r="BC321" s="159"/>
      <c r="BD321" s="159"/>
      <c r="BE321" s="159"/>
      <c r="BF321" s="159"/>
      <c r="BG321" s="159"/>
      <c r="BH321" s="159"/>
      <c r="BI321" s="159"/>
      <c r="BJ321" s="159"/>
      <c r="BK321" s="159"/>
      <c r="BL321" s="159"/>
      <c r="BM321" s="159"/>
      <c r="BN321" s="159"/>
      <c r="BO321" s="159"/>
      <c r="BP321" s="159"/>
      <c r="BQ321" s="517">
        <f t="shared" ref="BQ321:CB321" si="127">SUM(BQ309:BQ320)</f>
        <v>0</v>
      </c>
      <c r="BR321" s="517">
        <f t="shared" si="127"/>
        <v>0</v>
      </c>
      <c r="BS321" s="517">
        <f t="shared" si="127"/>
        <v>0</v>
      </c>
      <c r="BT321" s="517">
        <f t="shared" si="127"/>
        <v>0</v>
      </c>
      <c r="BU321" s="517">
        <f t="shared" si="127"/>
        <v>0</v>
      </c>
      <c r="BV321" s="517">
        <f t="shared" si="127"/>
        <v>0</v>
      </c>
      <c r="BW321" s="517">
        <f t="shared" si="127"/>
        <v>0</v>
      </c>
      <c r="BX321" s="517">
        <f t="shared" si="127"/>
        <v>0</v>
      </c>
      <c r="BY321" s="517">
        <f t="shared" si="127"/>
        <v>0</v>
      </c>
      <c r="BZ321" s="517">
        <f t="shared" si="127"/>
        <v>0</v>
      </c>
      <c r="CA321" s="517">
        <f t="shared" si="127"/>
        <v>0</v>
      </c>
      <c r="CB321" s="517">
        <f t="shared" si="127"/>
        <v>0</v>
      </c>
      <c r="CC321" s="159"/>
      <c r="CD321" s="159"/>
      <c r="CE321" s="159"/>
      <c r="CF321" s="159"/>
      <c r="CG321" s="159"/>
      <c r="CH321" s="159"/>
      <c r="CI321" s="159"/>
      <c r="CJ321" s="159"/>
      <c r="CK321" s="159"/>
      <c r="CL321" s="159"/>
      <c r="CM321" s="159"/>
      <c r="CN321" s="159"/>
      <c r="CO321" s="159"/>
      <c r="CP321" s="159"/>
      <c r="CQ321" s="159"/>
      <c r="CR321" s="159"/>
      <c r="CS321" s="159"/>
      <c r="CT321" s="159"/>
      <c r="CU321" s="159"/>
      <c r="CV321" s="159"/>
      <c r="CW321" s="159"/>
      <c r="CX321" s="159"/>
      <c r="CY321" s="159"/>
      <c r="CZ321" s="159"/>
      <c r="DA321" s="159"/>
      <c r="DB321" s="159"/>
      <c r="DC321" s="159"/>
      <c r="DD321" s="159"/>
      <c r="DE321" s="159"/>
      <c r="DF321" s="159"/>
      <c r="DG321" s="159"/>
      <c r="DH321" s="159"/>
      <c r="DI321" s="159"/>
      <c r="DJ321" s="159"/>
      <c r="DK321" s="159"/>
      <c r="DL321" s="159"/>
      <c r="DM321" s="159"/>
      <c r="DN321" s="159"/>
      <c r="DO321" s="159"/>
      <c r="DP321" s="159"/>
      <c r="DQ321" s="159"/>
      <c r="DR321" s="159"/>
      <c r="DS321" s="159"/>
      <c r="DT321" s="159"/>
      <c r="DU321" s="159"/>
      <c r="DV321" s="159"/>
      <c r="DW321" s="159"/>
      <c r="DX321" s="159"/>
      <c r="DY321" s="159"/>
      <c r="DZ321" s="159"/>
      <c r="EA321" s="159"/>
      <c r="EB321" s="159"/>
      <c r="EC321" s="159"/>
      <c r="ED321" s="159"/>
      <c r="EE321" s="159"/>
      <c r="EF321" s="159"/>
      <c r="EG321" s="159"/>
      <c r="EH321" s="159"/>
      <c r="EI321" s="159"/>
      <c r="EJ321" s="159"/>
      <c r="EK321" s="159"/>
      <c r="EL321" s="159"/>
      <c r="EM321" s="159"/>
      <c r="EN321" s="159"/>
      <c r="EO321" s="159"/>
      <c r="EP321" s="159"/>
      <c r="EQ321" s="159"/>
      <c r="ER321" s="159"/>
      <c r="ES321" s="159"/>
      <c r="ET321" s="159"/>
      <c r="EU321" s="159"/>
      <c r="EV321" s="159"/>
      <c r="EW321" s="159"/>
      <c r="EX321" s="159"/>
      <c r="EY321" s="159"/>
      <c r="EZ321" s="159"/>
      <c r="FA321" s="159"/>
      <c r="FB321" s="159"/>
      <c r="FC321" s="159"/>
      <c r="FD321" s="159"/>
      <c r="FE321" s="159"/>
      <c r="FF321" s="159"/>
      <c r="FG321" s="159"/>
      <c r="FH321" s="159"/>
      <c r="FI321" s="159"/>
      <c r="FJ321" s="159"/>
      <c r="FK321" s="159"/>
      <c r="FL321" s="159"/>
      <c r="FM321" s="159"/>
      <c r="FN321" s="159"/>
      <c r="FO321" s="159"/>
      <c r="FP321" s="159"/>
      <c r="FQ321" s="159"/>
      <c r="FR321" s="159"/>
      <c r="FS321" s="159"/>
      <c r="FT321" s="159"/>
      <c r="FU321" s="159"/>
      <c r="FV321" s="159"/>
      <c r="FW321" s="159"/>
      <c r="FX321" s="159"/>
    </row>
    <row r="322" spans="1:180" ht="12.75" hidden="1" customHeight="1">
      <c r="C322" s="546"/>
      <c r="D322" s="547"/>
      <c r="E322" s="547"/>
      <c r="F322" s="547"/>
      <c r="G322" s="547"/>
      <c r="H322" s="547"/>
      <c r="I322" s="547"/>
      <c r="J322" s="547"/>
      <c r="K322" s="547"/>
      <c r="L322" s="547"/>
      <c r="M322" s="547"/>
      <c r="N322" s="547"/>
      <c r="O322" s="548"/>
      <c r="P322" s="548"/>
      <c r="Q322" s="548"/>
      <c r="R322" s="548"/>
      <c r="S322" s="548"/>
      <c r="T322" s="548"/>
      <c r="U322" s="548"/>
      <c r="V322" s="548"/>
      <c r="W322" s="548"/>
      <c r="X322" s="548"/>
      <c r="Y322" s="548"/>
      <c r="Z322" s="548"/>
      <c r="AA322" s="548"/>
      <c r="AB322" s="548"/>
      <c r="AC322" s="548"/>
      <c r="AD322" s="548"/>
      <c r="AE322" s="548"/>
      <c r="AF322" s="548"/>
      <c r="AG322" s="548"/>
      <c r="AH322" s="548"/>
      <c r="AI322" s="548"/>
      <c r="AJ322" s="548"/>
      <c r="AK322" s="548"/>
      <c r="AL322" s="548"/>
      <c r="AM322" s="548"/>
      <c r="AN322" s="548"/>
      <c r="AO322" s="548"/>
      <c r="AP322" s="548"/>
      <c r="AQ322" s="548"/>
      <c r="AR322" s="548"/>
      <c r="AS322" s="548"/>
      <c r="AT322" s="172"/>
      <c r="AW322" s="599" t="s">
        <v>707</v>
      </c>
      <c r="AX322" s="549"/>
      <c r="AY322" s="549" t="s">
        <v>15</v>
      </c>
      <c r="BA322" s="549" t="s">
        <v>15</v>
      </c>
      <c r="BB322" s="549"/>
      <c r="BC322" s="549"/>
      <c r="CZ322" s="522">
        <f t="shared" ref="CZ322:DK323" si="128">IF(CZ320=0,0,1)</f>
        <v>0</v>
      </c>
      <c r="DA322" s="159">
        <f t="shared" si="128"/>
        <v>0</v>
      </c>
      <c r="DB322" s="159">
        <f t="shared" si="128"/>
        <v>0</v>
      </c>
      <c r="DC322" s="159">
        <f t="shared" si="128"/>
        <v>0</v>
      </c>
      <c r="DD322" s="159">
        <f t="shared" si="128"/>
        <v>0</v>
      </c>
      <c r="DE322" s="159">
        <f t="shared" si="128"/>
        <v>0</v>
      </c>
      <c r="DF322" s="159">
        <f t="shared" si="128"/>
        <v>0</v>
      </c>
      <c r="DG322" s="159">
        <f t="shared" si="128"/>
        <v>0</v>
      </c>
      <c r="DH322" s="159">
        <f t="shared" si="128"/>
        <v>0</v>
      </c>
      <c r="DI322" s="159">
        <f t="shared" si="128"/>
        <v>0</v>
      </c>
      <c r="DJ322" s="159">
        <f t="shared" si="128"/>
        <v>0</v>
      </c>
      <c r="DK322" s="159">
        <f t="shared" si="128"/>
        <v>0</v>
      </c>
      <c r="DM322" s="522">
        <f t="shared" ref="DM322:DX323" si="129">IF(DM320=0,0,1)</f>
        <v>0</v>
      </c>
      <c r="DN322" s="159">
        <f t="shared" si="129"/>
        <v>0</v>
      </c>
      <c r="DO322" s="159">
        <f t="shared" si="129"/>
        <v>0</v>
      </c>
      <c r="DP322" s="159">
        <f t="shared" si="129"/>
        <v>0</v>
      </c>
      <c r="DQ322" s="159">
        <f t="shared" si="129"/>
        <v>0</v>
      </c>
      <c r="DR322" s="159">
        <f t="shared" si="129"/>
        <v>0</v>
      </c>
      <c r="DS322" s="159">
        <f t="shared" si="129"/>
        <v>0</v>
      </c>
      <c r="DT322" s="159">
        <f t="shared" si="129"/>
        <v>0</v>
      </c>
      <c r="DU322" s="159">
        <f t="shared" si="129"/>
        <v>0</v>
      </c>
      <c r="DV322" s="159">
        <f t="shared" si="129"/>
        <v>0</v>
      </c>
      <c r="DW322" s="159">
        <f t="shared" si="129"/>
        <v>0</v>
      </c>
      <c r="DX322" s="159">
        <f t="shared" si="129"/>
        <v>0</v>
      </c>
      <c r="DZ322" s="522">
        <f t="shared" ref="DZ322:EK323" si="130">IF(DZ320=0,0,1)</f>
        <v>0</v>
      </c>
      <c r="EA322" s="159">
        <f t="shared" si="130"/>
        <v>0</v>
      </c>
      <c r="EB322" s="159">
        <f t="shared" si="130"/>
        <v>0</v>
      </c>
      <c r="EC322" s="159">
        <f t="shared" si="130"/>
        <v>0</v>
      </c>
      <c r="ED322" s="159">
        <f t="shared" si="130"/>
        <v>0</v>
      </c>
      <c r="EE322" s="159">
        <f t="shared" si="130"/>
        <v>0</v>
      </c>
      <c r="EF322" s="159">
        <f t="shared" si="130"/>
        <v>0</v>
      </c>
      <c r="EG322" s="159">
        <f t="shared" si="130"/>
        <v>0</v>
      </c>
      <c r="EH322" s="159">
        <f t="shared" si="130"/>
        <v>0</v>
      </c>
      <c r="EI322" s="159">
        <f t="shared" si="130"/>
        <v>0</v>
      </c>
      <c r="EJ322" s="159">
        <f t="shared" si="130"/>
        <v>0</v>
      </c>
      <c r="EK322" s="159">
        <f t="shared" si="130"/>
        <v>0</v>
      </c>
      <c r="EM322" s="522">
        <f t="shared" ref="EM322:EX323" si="131">IF(EM320=0,0,1)</f>
        <v>0</v>
      </c>
      <c r="EN322" s="159">
        <f t="shared" si="131"/>
        <v>0</v>
      </c>
      <c r="EO322" s="159">
        <f t="shared" si="131"/>
        <v>0</v>
      </c>
      <c r="EP322" s="159">
        <f t="shared" si="131"/>
        <v>0</v>
      </c>
      <c r="EQ322" s="159">
        <f t="shared" si="131"/>
        <v>0</v>
      </c>
      <c r="ER322" s="159">
        <f t="shared" si="131"/>
        <v>0</v>
      </c>
      <c r="ES322" s="159">
        <f t="shared" si="131"/>
        <v>0</v>
      </c>
      <c r="ET322" s="159">
        <f t="shared" si="131"/>
        <v>0</v>
      </c>
      <c r="EU322" s="159">
        <f t="shared" si="131"/>
        <v>0</v>
      </c>
      <c r="EV322" s="159">
        <f t="shared" si="131"/>
        <v>0</v>
      </c>
      <c r="EW322" s="159">
        <f t="shared" si="131"/>
        <v>0</v>
      </c>
      <c r="EX322" s="159">
        <f t="shared" si="131"/>
        <v>0</v>
      </c>
      <c r="EZ322" s="522">
        <f t="shared" ref="EZ322:FK323" si="132">IF(EZ320=0,0,1)</f>
        <v>0</v>
      </c>
      <c r="FA322" s="159">
        <f t="shared" si="132"/>
        <v>0</v>
      </c>
      <c r="FB322" s="159">
        <f t="shared" si="132"/>
        <v>0</v>
      </c>
      <c r="FC322" s="159">
        <f t="shared" si="132"/>
        <v>0</v>
      </c>
      <c r="FD322" s="159">
        <f t="shared" si="132"/>
        <v>0</v>
      </c>
      <c r="FE322" s="159">
        <f t="shared" si="132"/>
        <v>0</v>
      </c>
      <c r="FF322" s="159">
        <f t="shared" si="132"/>
        <v>0</v>
      </c>
      <c r="FG322" s="159">
        <f t="shared" si="132"/>
        <v>0</v>
      </c>
      <c r="FH322" s="159">
        <f t="shared" si="132"/>
        <v>0</v>
      </c>
      <c r="FI322" s="159">
        <f t="shared" si="132"/>
        <v>0</v>
      </c>
      <c r="FJ322" s="159">
        <f t="shared" si="132"/>
        <v>0</v>
      </c>
      <c r="FK322" s="159">
        <f t="shared" si="132"/>
        <v>0</v>
      </c>
      <c r="FM322" s="522">
        <f t="shared" ref="FM322:FX323" si="133">IF(FM320=0,0,1)</f>
        <v>0</v>
      </c>
      <c r="FN322" s="159">
        <f t="shared" si="133"/>
        <v>0</v>
      </c>
      <c r="FO322" s="159">
        <f t="shared" si="133"/>
        <v>0</v>
      </c>
      <c r="FP322" s="159">
        <f t="shared" si="133"/>
        <v>0</v>
      </c>
      <c r="FQ322" s="159">
        <f t="shared" si="133"/>
        <v>0</v>
      </c>
      <c r="FR322" s="159">
        <f t="shared" si="133"/>
        <v>0</v>
      </c>
      <c r="FS322" s="159">
        <f t="shared" si="133"/>
        <v>0</v>
      </c>
      <c r="FT322" s="159">
        <f t="shared" si="133"/>
        <v>0</v>
      </c>
      <c r="FU322" s="159">
        <f t="shared" si="133"/>
        <v>0</v>
      </c>
      <c r="FV322" s="159">
        <f t="shared" si="133"/>
        <v>0</v>
      </c>
      <c r="FW322" s="159">
        <f t="shared" si="133"/>
        <v>0</v>
      </c>
      <c r="FX322" s="159">
        <f t="shared" si="133"/>
        <v>0</v>
      </c>
    </row>
    <row r="323" spans="1:180" s="555" customFormat="1" ht="12.75" hidden="1" customHeight="1">
      <c r="A323" s="4"/>
      <c r="B323" s="516"/>
      <c r="C323" s="550"/>
      <c r="D323" s="551"/>
      <c r="E323" s="551"/>
      <c r="F323" s="551"/>
      <c r="G323" s="551"/>
      <c r="H323" s="551"/>
      <c r="I323" s="551"/>
      <c r="J323" s="551"/>
      <c r="K323" s="551"/>
      <c r="L323" s="551"/>
      <c r="M323" s="551"/>
      <c r="N323" s="551"/>
      <c r="O323" s="552"/>
      <c r="P323" s="552"/>
      <c r="Q323" s="552"/>
      <c r="R323" s="552"/>
      <c r="S323" s="552"/>
      <c r="T323" s="553"/>
      <c r="U323" s="553"/>
      <c r="V323" s="553"/>
      <c r="W323" s="553"/>
      <c r="X323" s="553"/>
      <c r="Y323" s="553"/>
      <c r="Z323" s="553"/>
      <c r="AA323" s="553"/>
      <c r="AB323" s="553"/>
      <c r="AC323" s="553"/>
      <c r="AD323" s="553"/>
      <c r="AE323" s="553"/>
      <c r="AF323" s="553"/>
      <c r="AG323" s="553"/>
      <c r="AH323" s="553"/>
      <c r="AI323" s="553"/>
      <c r="AJ323" s="553"/>
      <c r="AK323" s="553"/>
      <c r="AL323" s="553"/>
      <c r="AM323" s="553"/>
      <c r="AN323" s="553"/>
      <c r="AO323" s="553"/>
      <c r="AP323" s="553"/>
      <c r="AQ323" s="553"/>
      <c r="AR323" s="553"/>
      <c r="AS323" s="553"/>
      <c r="AT323" s="554"/>
      <c r="AU323" s="161"/>
      <c r="AV323" s="159"/>
      <c r="AW323" s="599" t="s">
        <v>708</v>
      </c>
      <c r="AX323" s="549"/>
      <c r="AY323" s="549"/>
      <c r="AZ323" s="159"/>
      <c r="BA323" s="549"/>
      <c r="BB323" s="549"/>
      <c r="BC323" s="549"/>
      <c r="BD323" s="159"/>
      <c r="BE323" s="159"/>
      <c r="BF323" s="159"/>
      <c r="BG323" s="159"/>
      <c r="BH323" s="159"/>
      <c r="BI323" s="159"/>
      <c r="BJ323" s="159"/>
      <c r="BK323" s="159"/>
      <c r="BL323" s="159"/>
      <c r="BM323" s="159"/>
      <c r="BN323" s="159"/>
      <c r="BO323" s="159"/>
      <c r="BP323" s="159"/>
      <c r="BQ323" s="522">
        <f t="shared" ref="BQ323:CB323" si="134">IF(BQ321=0,0,1)</f>
        <v>0</v>
      </c>
      <c r="BR323" s="159">
        <f t="shared" si="134"/>
        <v>0</v>
      </c>
      <c r="BS323" s="159">
        <f t="shared" si="134"/>
        <v>0</v>
      </c>
      <c r="BT323" s="159">
        <f t="shared" si="134"/>
        <v>0</v>
      </c>
      <c r="BU323" s="159">
        <f t="shared" si="134"/>
        <v>0</v>
      </c>
      <c r="BV323" s="159">
        <f t="shared" si="134"/>
        <v>0</v>
      </c>
      <c r="BW323" s="159">
        <f t="shared" si="134"/>
        <v>0</v>
      </c>
      <c r="BX323" s="159">
        <f t="shared" si="134"/>
        <v>0</v>
      </c>
      <c r="BY323" s="159">
        <f t="shared" si="134"/>
        <v>0</v>
      </c>
      <c r="BZ323" s="159">
        <f t="shared" si="134"/>
        <v>0</v>
      </c>
      <c r="CA323" s="159">
        <f t="shared" si="134"/>
        <v>0</v>
      </c>
      <c r="CB323" s="159">
        <f t="shared" si="134"/>
        <v>0</v>
      </c>
      <c r="CC323" s="159"/>
      <c r="CD323" s="159"/>
      <c r="CE323" s="159"/>
      <c r="CF323" s="159"/>
      <c r="CG323" s="159"/>
      <c r="CH323" s="159"/>
      <c r="CI323" s="159"/>
      <c r="CJ323" s="159"/>
      <c r="CK323" s="159"/>
      <c r="CL323" s="159"/>
      <c r="CM323" s="159"/>
      <c r="CN323" s="159"/>
      <c r="CO323" s="159"/>
      <c r="CP323" s="159"/>
      <c r="CQ323" s="159"/>
      <c r="CR323" s="159"/>
      <c r="CS323" s="159"/>
      <c r="CT323" s="159"/>
      <c r="CU323" s="159"/>
      <c r="CV323" s="159"/>
      <c r="CW323" s="159"/>
      <c r="CX323" s="159"/>
      <c r="CY323" s="159"/>
      <c r="CZ323" s="522">
        <f t="shared" si="128"/>
        <v>0</v>
      </c>
      <c r="DA323" s="159">
        <f t="shared" si="128"/>
        <v>0</v>
      </c>
      <c r="DB323" s="159">
        <f t="shared" si="128"/>
        <v>0</v>
      </c>
      <c r="DC323" s="159">
        <f t="shared" si="128"/>
        <v>0</v>
      </c>
      <c r="DD323" s="159">
        <f t="shared" si="128"/>
        <v>0</v>
      </c>
      <c r="DE323" s="159">
        <f t="shared" si="128"/>
        <v>0</v>
      </c>
      <c r="DF323" s="159">
        <f t="shared" si="128"/>
        <v>0</v>
      </c>
      <c r="DG323" s="159">
        <f t="shared" si="128"/>
        <v>0</v>
      </c>
      <c r="DH323" s="159">
        <f t="shared" si="128"/>
        <v>0</v>
      </c>
      <c r="DI323" s="159">
        <f t="shared" si="128"/>
        <v>0</v>
      </c>
      <c r="DJ323" s="159">
        <f t="shared" si="128"/>
        <v>0</v>
      </c>
      <c r="DK323" s="159">
        <f t="shared" si="128"/>
        <v>0</v>
      </c>
      <c r="DL323" s="159"/>
      <c r="DM323" s="522">
        <f t="shared" si="129"/>
        <v>0</v>
      </c>
      <c r="DN323" s="159">
        <f t="shared" si="129"/>
        <v>0</v>
      </c>
      <c r="DO323" s="159">
        <f t="shared" si="129"/>
        <v>0</v>
      </c>
      <c r="DP323" s="159">
        <f t="shared" si="129"/>
        <v>0</v>
      </c>
      <c r="DQ323" s="159">
        <f t="shared" si="129"/>
        <v>0</v>
      </c>
      <c r="DR323" s="159">
        <f t="shared" si="129"/>
        <v>0</v>
      </c>
      <c r="DS323" s="159">
        <f t="shared" si="129"/>
        <v>0</v>
      </c>
      <c r="DT323" s="159">
        <f t="shared" si="129"/>
        <v>0</v>
      </c>
      <c r="DU323" s="159">
        <f t="shared" si="129"/>
        <v>0</v>
      </c>
      <c r="DV323" s="159">
        <f t="shared" si="129"/>
        <v>0</v>
      </c>
      <c r="DW323" s="159">
        <f t="shared" si="129"/>
        <v>0</v>
      </c>
      <c r="DX323" s="159">
        <f t="shared" si="129"/>
        <v>0</v>
      </c>
      <c r="DY323" s="159"/>
      <c r="DZ323" s="522">
        <f t="shared" si="130"/>
        <v>0</v>
      </c>
      <c r="EA323" s="159">
        <f t="shared" si="130"/>
        <v>0</v>
      </c>
      <c r="EB323" s="159">
        <f t="shared" si="130"/>
        <v>0</v>
      </c>
      <c r="EC323" s="159">
        <f t="shared" si="130"/>
        <v>0</v>
      </c>
      <c r="ED323" s="159">
        <f t="shared" si="130"/>
        <v>0</v>
      </c>
      <c r="EE323" s="159">
        <f t="shared" si="130"/>
        <v>0</v>
      </c>
      <c r="EF323" s="159">
        <f t="shared" si="130"/>
        <v>0</v>
      </c>
      <c r="EG323" s="159">
        <f t="shared" si="130"/>
        <v>0</v>
      </c>
      <c r="EH323" s="159">
        <f t="shared" si="130"/>
        <v>0</v>
      </c>
      <c r="EI323" s="159">
        <f t="shared" si="130"/>
        <v>0</v>
      </c>
      <c r="EJ323" s="159">
        <f t="shared" si="130"/>
        <v>0</v>
      </c>
      <c r="EK323" s="159">
        <f t="shared" si="130"/>
        <v>0</v>
      </c>
      <c r="EL323" s="159"/>
      <c r="EM323" s="522">
        <f t="shared" si="131"/>
        <v>0</v>
      </c>
      <c r="EN323" s="159">
        <f t="shared" si="131"/>
        <v>0</v>
      </c>
      <c r="EO323" s="159">
        <f t="shared" si="131"/>
        <v>0</v>
      </c>
      <c r="EP323" s="159">
        <f t="shared" si="131"/>
        <v>0</v>
      </c>
      <c r="EQ323" s="159">
        <f t="shared" si="131"/>
        <v>0</v>
      </c>
      <c r="ER323" s="159">
        <f t="shared" si="131"/>
        <v>0</v>
      </c>
      <c r="ES323" s="159">
        <f t="shared" si="131"/>
        <v>0</v>
      </c>
      <c r="ET323" s="159">
        <f t="shared" si="131"/>
        <v>0</v>
      </c>
      <c r="EU323" s="159">
        <f t="shared" si="131"/>
        <v>0</v>
      </c>
      <c r="EV323" s="159">
        <f t="shared" si="131"/>
        <v>0</v>
      </c>
      <c r="EW323" s="159">
        <f t="shared" si="131"/>
        <v>0</v>
      </c>
      <c r="EX323" s="159">
        <f t="shared" si="131"/>
        <v>0</v>
      </c>
      <c r="EY323" s="159"/>
      <c r="EZ323" s="522">
        <f t="shared" si="132"/>
        <v>0</v>
      </c>
      <c r="FA323" s="159">
        <f t="shared" si="132"/>
        <v>0</v>
      </c>
      <c r="FB323" s="159">
        <f t="shared" si="132"/>
        <v>0</v>
      </c>
      <c r="FC323" s="159">
        <f t="shared" si="132"/>
        <v>0</v>
      </c>
      <c r="FD323" s="159">
        <f t="shared" si="132"/>
        <v>0</v>
      </c>
      <c r="FE323" s="159">
        <f t="shared" si="132"/>
        <v>0</v>
      </c>
      <c r="FF323" s="159">
        <f t="shared" si="132"/>
        <v>0</v>
      </c>
      <c r="FG323" s="159">
        <f t="shared" si="132"/>
        <v>0</v>
      </c>
      <c r="FH323" s="159">
        <f t="shared" si="132"/>
        <v>0</v>
      </c>
      <c r="FI323" s="159">
        <f t="shared" si="132"/>
        <v>0</v>
      </c>
      <c r="FJ323" s="159">
        <f t="shared" si="132"/>
        <v>0</v>
      </c>
      <c r="FK323" s="159">
        <f t="shared" si="132"/>
        <v>0</v>
      </c>
      <c r="FL323" s="159"/>
      <c r="FM323" s="522">
        <f t="shared" si="133"/>
        <v>0</v>
      </c>
      <c r="FN323" s="159">
        <f t="shared" si="133"/>
        <v>0</v>
      </c>
      <c r="FO323" s="159">
        <f t="shared" si="133"/>
        <v>0</v>
      </c>
      <c r="FP323" s="159">
        <f t="shared" si="133"/>
        <v>0</v>
      </c>
      <c r="FQ323" s="159">
        <f t="shared" si="133"/>
        <v>0</v>
      </c>
      <c r="FR323" s="159">
        <f t="shared" si="133"/>
        <v>0</v>
      </c>
      <c r="FS323" s="159">
        <f t="shared" si="133"/>
        <v>0</v>
      </c>
      <c r="FT323" s="159">
        <f t="shared" si="133"/>
        <v>0</v>
      </c>
      <c r="FU323" s="159">
        <f t="shared" si="133"/>
        <v>0</v>
      </c>
      <c r="FV323" s="159">
        <f t="shared" si="133"/>
        <v>0</v>
      </c>
      <c r="FW323" s="159">
        <f t="shared" si="133"/>
        <v>0</v>
      </c>
      <c r="FX323" s="159">
        <f t="shared" si="133"/>
        <v>0</v>
      </c>
    </row>
    <row r="324" spans="1:180" s="555" customFormat="1" ht="12.75" hidden="1" customHeight="1">
      <c r="A324" s="4"/>
      <c r="B324" s="516"/>
      <c r="C324" s="556"/>
      <c r="D324" s="557"/>
      <c r="E324" s="557"/>
      <c r="F324" s="557"/>
      <c r="G324" s="557"/>
      <c r="H324" s="557"/>
      <c r="I324" s="558"/>
      <c r="J324" s="558"/>
      <c r="K324" s="558"/>
      <c r="L324" s="558"/>
      <c r="M324" s="558"/>
      <c r="R324" s="559"/>
      <c r="S324" s="560"/>
      <c r="T324" s="561">
        <v>15</v>
      </c>
      <c r="U324" s="561">
        <v>30</v>
      </c>
      <c r="V324" s="561">
        <v>15</v>
      </c>
      <c r="W324" s="561">
        <v>30</v>
      </c>
      <c r="X324" s="561">
        <v>15</v>
      </c>
      <c r="Y324" s="561">
        <v>30</v>
      </c>
      <c r="Z324" s="561">
        <v>15</v>
      </c>
      <c r="AA324" s="561">
        <v>30</v>
      </c>
      <c r="AB324" s="561">
        <v>15</v>
      </c>
      <c r="AC324" s="561">
        <v>30</v>
      </c>
      <c r="AD324" s="561">
        <v>15</v>
      </c>
      <c r="AE324" s="561">
        <v>30</v>
      </c>
      <c r="AF324" s="561">
        <v>15</v>
      </c>
      <c r="AG324" s="561">
        <v>30</v>
      </c>
      <c r="AH324" s="561">
        <v>15</v>
      </c>
      <c r="AI324" s="561">
        <v>30</v>
      </c>
      <c r="AJ324" s="561">
        <v>15</v>
      </c>
      <c r="AK324" s="561">
        <v>30</v>
      </c>
      <c r="AL324" s="561">
        <v>15</v>
      </c>
      <c r="AM324" s="561">
        <v>30</v>
      </c>
      <c r="AN324" s="561">
        <v>15</v>
      </c>
      <c r="AO324" s="561">
        <v>30</v>
      </c>
      <c r="AP324" s="561">
        <v>15</v>
      </c>
      <c r="AQ324" s="561">
        <v>30</v>
      </c>
      <c r="AR324" s="561">
        <v>15</v>
      </c>
      <c r="AS324" s="561">
        <v>30</v>
      </c>
      <c r="AT324" s="560"/>
      <c r="AU324" s="562" t="s">
        <v>220</v>
      </c>
      <c r="AV324" s="563"/>
      <c r="AW324" s="599" t="s">
        <v>709</v>
      </c>
      <c r="AX324" s="564"/>
      <c r="AY324" s="562" t="s">
        <v>221</v>
      </c>
      <c r="AZ324" s="564"/>
      <c r="BA324" s="562" t="s">
        <v>221</v>
      </c>
      <c r="BB324" s="188"/>
      <c r="BC324"/>
      <c r="BD324"/>
      <c r="BE324"/>
      <c r="BF324"/>
      <c r="BG324"/>
      <c r="BH324"/>
      <c r="BI324"/>
      <c r="BJ324"/>
      <c r="BK324"/>
      <c r="BL324"/>
      <c r="BM324"/>
      <c r="BN324"/>
      <c r="BO324" s="565"/>
      <c r="BP324" s="565"/>
      <c r="BQ324" s="566">
        <f t="shared" ref="BQ324:CB324" si="135">+BQ323+BP324</f>
        <v>0</v>
      </c>
      <c r="BR324" s="566">
        <f t="shared" si="135"/>
        <v>0</v>
      </c>
      <c r="BS324" s="522">
        <f t="shared" si="135"/>
        <v>0</v>
      </c>
      <c r="BT324" s="522">
        <f t="shared" si="135"/>
        <v>0</v>
      </c>
      <c r="BU324" s="522">
        <f t="shared" si="135"/>
        <v>0</v>
      </c>
      <c r="BV324" s="522">
        <f t="shared" si="135"/>
        <v>0</v>
      </c>
      <c r="BW324" s="522">
        <f t="shared" si="135"/>
        <v>0</v>
      </c>
      <c r="BX324" s="522">
        <f t="shared" si="135"/>
        <v>0</v>
      </c>
      <c r="BY324" s="522">
        <f t="shared" si="135"/>
        <v>0</v>
      </c>
      <c r="BZ324" s="522">
        <f t="shared" si="135"/>
        <v>0</v>
      </c>
      <c r="CA324" s="522">
        <f t="shared" si="135"/>
        <v>0</v>
      </c>
      <c r="CB324" s="522">
        <f t="shared" si="135"/>
        <v>0</v>
      </c>
      <c r="CC324" s="159"/>
      <c r="CD324" s="567">
        <f t="shared" ref="CD324:CO324" si="136">+BQ324</f>
        <v>0</v>
      </c>
      <c r="CE324" s="567">
        <f t="shared" si="136"/>
        <v>0</v>
      </c>
      <c r="CF324" s="567">
        <f t="shared" si="136"/>
        <v>0</v>
      </c>
      <c r="CG324" s="567">
        <f t="shared" si="136"/>
        <v>0</v>
      </c>
      <c r="CH324" s="567">
        <f t="shared" si="136"/>
        <v>0</v>
      </c>
      <c r="CI324" s="567">
        <f t="shared" si="136"/>
        <v>0</v>
      </c>
      <c r="CJ324" s="567">
        <f t="shared" si="136"/>
        <v>0</v>
      </c>
      <c r="CK324" s="567">
        <f t="shared" si="136"/>
        <v>0</v>
      </c>
      <c r="CL324" s="567">
        <f t="shared" si="136"/>
        <v>0</v>
      </c>
      <c r="CM324" s="567">
        <f t="shared" si="136"/>
        <v>0</v>
      </c>
      <c r="CN324" s="567">
        <f t="shared" si="136"/>
        <v>0</v>
      </c>
      <c r="CO324" s="567">
        <f t="shared" si="136"/>
        <v>0</v>
      </c>
      <c r="CP324" s="159"/>
      <c r="CQ324" s="159"/>
      <c r="CR324" s="159"/>
      <c r="CS324" s="159"/>
      <c r="CT324" s="159"/>
      <c r="CU324" s="159"/>
      <c r="CV324" s="159"/>
      <c r="CW324" s="159"/>
      <c r="CX324" s="159"/>
      <c r="CY324" s="159"/>
      <c r="CZ324" s="566">
        <f t="shared" ref="CZ324:DK324" si="137">+CZ323+CY324</f>
        <v>0</v>
      </c>
      <c r="DA324" s="566">
        <f t="shared" si="137"/>
        <v>0</v>
      </c>
      <c r="DB324" s="522">
        <f t="shared" si="137"/>
        <v>0</v>
      </c>
      <c r="DC324" s="522">
        <f t="shared" si="137"/>
        <v>0</v>
      </c>
      <c r="DD324" s="522">
        <f t="shared" si="137"/>
        <v>0</v>
      </c>
      <c r="DE324" s="522">
        <f t="shared" si="137"/>
        <v>0</v>
      </c>
      <c r="DF324" s="522">
        <f t="shared" si="137"/>
        <v>0</v>
      </c>
      <c r="DG324" s="522">
        <f t="shared" si="137"/>
        <v>0</v>
      </c>
      <c r="DH324" s="522">
        <f t="shared" si="137"/>
        <v>0</v>
      </c>
      <c r="DI324" s="522">
        <f t="shared" si="137"/>
        <v>0</v>
      </c>
      <c r="DJ324" s="522">
        <f t="shared" si="137"/>
        <v>0</v>
      </c>
      <c r="DK324" s="522">
        <f t="shared" si="137"/>
        <v>0</v>
      </c>
      <c r="DL324" s="159"/>
      <c r="DM324" s="566">
        <f t="shared" ref="DM324:DX324" si="138">+DM323+DL324</f>
        <v>0</v>
      </c>
      <c r="DN324" s="566">
        <f t="shared" si="138"/>
        <v>0</v>
      </c>
      <c r="DO324" s="522">
        <f t="shared" si="138"/>
        <v>0</v>
      </c>
      <c r="DP324" s="522">
        <f t="shared" si="138"/>
        <v>0</v>
      </c>
      <c r="DQ324" s="522">
        <f t="shared" si="138"/>
        <v>0</v>
      </c>
      <c r="DR324" s="522">
        <f t="shared" si="138"/>
        <v>0</v>
      </c>
      <c r="DS324" s="522">
        <f t="shared" si="138"/>
        <v>0</v>
      </c>
      <c r="DT324" s="522">
        <f t="shared" si="138"/>
        <v>0</v>
      </c>
      <c r="DU324" s="522">
        <f t="shared" si="138"/>
        <v>0</v>
      </c>
      <c r="DV324" s="522">
        <f t="shared" si="138"/>
        <v>0</v>
      </c>
      <c r="DW324" s="522">
        <f t="shared" si="138"/>
        <v>0</v>
      </c>
      <c r="DX324" s="522">
        <f t="shared" si="138"/>
        <v>0</v>
      </c>
      <c r="DY324" s="159"/>
      <c r="DZ324" s="566">
        <f t="shared" ref="DZ324:EK324" si="139">+DZ323+DY324</f>
        <v>0</v>
      </c>
      <c r="EA324" s="566">
        <f t="shared" si="139"/>
        <v>0</v>
      </c>
      <c r="EB324" s="522">
        <f t="shared" si="139"/>
        <v>0</v>
      </c>
      <c r="EC324" s="522">
        <f t="shared" si="139"/>
        <v>0</v>
      </c>
      <c r="ED324" s="522">
        <f t="shared" si="139"/>
        <v>0</v>
      </c>
      <c r="EE324" s="522">
        <f t="shared" si="139"/>
        <v>0</v>
      </c>
      <c r="EF324" s="522">
        <f t="shared" si="139"/>
        <v>0</v>
      </c>
      <c r="EG324" s="522">
        <f t="shared" si="139"/>
        <v>0</v>
      </c>
      <c r="EH324" s="522">
        <f t="shared" si="139"/>
        <v>0</v>
      </c>
      <c r="EI324" s="522">
        <f t="shared" si="139"/>
        <v>0</v>
      </c>
      <c r="EJ324" s="522">
        <f t="shared" si="139"/>
        <v>0</v>
      </c>
      <c r="EK324" s="522">
        <f t="shared" si="139"/>
        <v>0</v>
      </c>
      <c r="EL324" s="159"/>
      <c r="EM324" s="566">
        <f t="shared" ref="EM324:EX324" si="140">+EM323+EL324</f>
        <v>0</v>
      </c>
      <c r="EN324" s="566">
        <f t="shared" si="140"/>
        <v>0</v>
      </c>
      <c r="EO324" s="522">
        <f t="shared" si="140"/>
        <v>0</v>
      </c>
      <c r="EP324" s="522">
        <f t="shared" si="140"/>
        <v>0</v>
      </c>
      <c r="EQ324" s="522">
        <f t="shared" si="140"/>
        <v>0</v>
      </c>
      <c r="ER324" s="522">
        <f t="shared" si="140"/>
        <v>0</v>
      </c>
      <c r="ES324" s="522">
        <f t="shared" si="140"/>
        <v>0</v>
      </c>
      <c r="ET324" s="522">
        <f t="shared" si="140"/>
        <v>0</v>
      </c>
      <c r="EU324" s="522">
        <f t="shared" si="140"/>
        <v>0</v>
      </c>
      <c r="EV324" s="522">
        <f t="shared" si="140"/>
        <v>0</v>
      </c>
      <c r="EW324" s="522">
        <f t="shared" si="140"/>
        <v>0</v>
      </c>
      <c r="EX324" s="522">
        <f t="shared" si="140"/>
        <v>0</v>
      </c>
      <c r="EY324" s="159"/>
      <c r="EZ324" s="566">
        <f t="shared" ref="EZ324:FK324" si="141">+EZ323+EY324</f>
        <v>0</v>
      </c>
      <c r="FA324" s="566">
        <f t="shared" si="141"/>
        <v>0</v>
      </c>
      <c r="FB324" s="522">
        <f t="shared" si="141"/>
        <v>0</v>
      </c>
      <c r="FC324" s="522">
        <f t="shared" si="141"/>
        <v>0</v>
      </c>
      <c r="FD324" s="522">
        <f t="shared" si="141"/>
        <v>0</v>
      </c>
      <c r="FE324" s="522">
        <f t="shared" si="141"/>
        <v>0</v>
      </c>
      <c r="FF324" s="522">
        <f t="shared" si="141"/>
        <v>0</v>
      </c>
      <c r="FG324" s="522">
        <f t="shared" si="141"/>
        <v>0</v>
      </c>
      <c r="FH324" s="522">
        <f t="shared" si="141"/>
        <v>0</v>
      </c>
      <c r="FI324" s="522">
        <f t="shared" si="141"/>
        <v>0</v>
      </c>
      <c r="FJ324" s="522">
        <f t="shared" si="141"/>
        <v>0</v>
      </c>
      <c r="FK324" s="522">
        <f t="shared" si="141"/>
        <v>0</v>
      </c>
      <c r="FL324" s="159"/>
      <c r="FM324" s="566">
        <f t="shared" ref="FM324:FX324" si="142">+FM323+FL324</f>
        <v>0</v>
      </c>
      <c r="FN324" s="566">
        <f t="shared" si="142"/>
        <v>0</v>
      </c>
      <c r="FO324" s="522">
        <f t="shared" si="142"/>
        <v>0</v>
      </c>
      <c r="FP324" s="522">
        <f t="shared" si="142"/>
        <v>0</v>
      </c>
      <c r="FQ324" s="522">
        <f t="shared" si="142"/>
        <v>0</v>
      </c>
      <c r="FR324" s="522">
        <f t="shared" si="142"/>
        <v>0</v>
      </c>
      <c r="FS324" s="522">
        <f t="shared" si="142"/>
        <v>0</v>
      </c>
      <c r="FT324" s="522">
        <f t="shared" si="142"/>
        <v>0</v>
      </c>
      <c r="FU324" s="522">
        <f t="shared" si="142"/>
        <v>0</v>
      </c>
      <c r="FV324" s="522">
        <f t="shared" si="142"/>
        <v>0</v>
      </c>
      <c r="FW324" s="522">
        <f t="shared" si="142"/>
        <v>0</v>
      </c>
      <c r="FX324" s="522">
        <f t="shared" si="142"/>
        <v>0</v>
      </c>
    </row>
    <row r="325" spans="1:180" s="555" customFormat="1" ht="12.75" hidden="1" customHeight="1">
      <c r="A325" s="4"/>
      <c r="B325" s="516"/>
      <c r="C325" s="556"/>
      <c r="D325" s="557"/>
      <c r="E325" s="557"/>
      <c r="F325" s="557"/>
      <c r="G325" s="557"/>
      <c r="H325" s="557"/>
      <c r="I325" s="558"/>
      <c r="J325" s="558"/>
      <c r="K325" s="558"/>
      <c r="L325" s="558"/>
      <c r="M325" s="558"/>
      <c r="R325" s="559"/>
      <c r="S325" s="568">
        <v>1</v>
      </c>
      <c r="T325" s="562" t="str">
        <f>IF($S$183-SUM($T$184:$T$189)=$S$183," ",IF(SUM($T$184:$T$189)=0,$T$178," "))</f>
        <v xml:space="preserve"> </v>
      </c>
      <c r="U325" s="562" t="str">
        <f>IF($S$183-SUM($U$184:$U$189)-SUM($T$184:$U$189)=$S$183," ",IF(SUM($T$325)=0,IF(SUM($U$184:$U$189)=0,$T$178," ")," "))</f>
        <v xml:space="preserve"> </v>
      </c>
      <c r="V325" s="562" t="str">
        <f>IF($S$183-SUM($V$184:$V$189)-SUM($T$184:$V$189)=$S$183," ",IF(SUM($T$325:$U$325)=0,IF(SUM($V$184:$V$189)=0,$V$178," ")," "))</f>
        <v xml:space="preserve"> </v>
      </c>
      <c r="W325" s="562" t="str">
        <f>IF($S$183-SUM($W$184:$W$189)-SUM($T$184:$W$189)=$S$183," ",IF(SUM($T$325:$V$325)=0,IF(SUM($W$184:$W$189)=0,$V$178," ")," "))</f>
        <v xml:space="preserve"> </v>
      </c>
      <c r="X325" s="562" t="str">
        <f>IF($S$183-SUM($X$184:$X$189)-SUM($T$184:$X$189)=$S$183," ",IF(SUM($T$325:$W$325)=0,IF(SUM($X$184:$X$189)=0,$X$178," ")," "))</f>
        <v xml:space="preserve"> </v>
      </c>
      <c r="Y325" s="562" t="str">
        <f>IF($S$183-SUM($Y$184:$Y$189)-SUM($T$184:$Y$189)=$S$183," ",IF(SUM($T$325:$X$325)=0,IF(SUM($Y$184:$Y$189)=0,$X$178," ")," "))</f>
        <v xml:space="preserve"> </v>
      </c>
      <c r="Z325" s="562" t="str">
        <f>IF($S$183-SUM($Z$184:$Z$189)-SUM($T$184:$Z$189)=$S$183," ",IF(SUM($T$325:$Y$325)=0,IF(SUM($Z$184:$Z$189)=0,$Z$178," ")," "))</f>
        <v xml:space="preserve"> </v>
      </c>
      <c r="AA325" s="562" t="str">
        <f>IF($S$183-SUM($AA$184:$AA$189)-SUM($T$184:$AA$189)=$S$183," ",IF(SUM($T$325:$Z$325)=0,IF(SUM($AA$184:$AA$189)=0,$Z$178," ")," "))</f>
        <v xml:space="preserve"> </v>
      </c>
      <c r="AB325" s="562" t="str">
        <f>IF($S$183-SUM($AB$184:$AB$189)-SUM($T$184:$AB$189)=$S$183," ",IF(SUM($T$325:$AA$325)=0,IF(SUM($AB$184:$AB$189)=0,$AB$178," ")," "))</f>
        <v xml:space="preserve"> </v>
      </c>
      <c r="AC325" s="562" t="str">
        <f>IF($S$183-SUM($AC$184:$AC$189)-SUM($T$184:$AC$189)=$S$183," ",IF(SUM($T$325:$AB$325)=0,IF(SUM($AC$184:$AC$189)=0,$AB$178," ")," "))</f>
        <v xml:space="preserve"> </v>
      </c>
      <c r="AD325" s="562" t="str">
        <f>IF($S$183-SUM($AD$184:$AD$189)-SUM($T$184:$AC$189)=$S$183," ",IF(SUM($T$325:$AC$325)=0,IF(SUM($AD$184:$AD$189)=0,$AD$178," ")," "))</f>
        <v xml:space="preserve"> </v>
      </c>
      <c r="AE325" s="562" t="str">
        <f>IF($S$183-SUM($AE$184:$AE$189)-SUM($T$184:$AE$189)=$S$183," ",IF(SUM($T$325:$AD$325)=0,IF(SUM($AE$184:$AE$189)=0,$AD$178," ")," "))</f>
        <v xml:space="preserve"> </v>
      </c>
      <c r="AF325" s="562" t="str">
        <f>IF($S$183-SUM($AF$184:$AF$189)-SUM($T$184:$AF$189)=$S$183," ",IF(SUM($T$325:$AE$325)=0,IF(SUM($AF$184:$AF$189)=0,$AF$178," ")," "))</f>
        <v xml:space="preserve"> </v>
      </c>
      <c r="AG325" s="562" t="str">
        <f>IF($S$183-SUM($AG$184:$AG$189)-SUM($T$184:$AG$189)=$S$183," ",IF(SUM($T$325:$AF$325)=0,IF(SUM($AG$184:$AG$189)=0,$AF$178," ")," "))</f>
        <v xml:space="preserve"> </v>
      </c>
      <c r="AH325" s="562" t="str">
        <f>IF($S$183-SUM($AH$184:$AH$189)-SUM($T$184:$AH$189)=$S$183," ",IF(SUM($T$325:$AG$325)=0,IF(SUM($AH$184:$AH$189)=0,$AH$178," ")," "))</f>
        <v xml:space="preserve"> </v>
      </c>
      <c r="AI325" s="562" t="str">
        <f>IF($S$183-SUM($AI$184:$AI$189)-SUM($T$184:$AI$189)=$S$183," ",IF(SUM($T$325:$AH$325)=0,IF(SUM($AI$184:$AI$189)=0,$AH$178," ")," "))</f>
        <v xml:space="preserve"> </v>
      </c>
      <c r="AJ325" s="562" t="str">
        <f>IF($S$183-SUM($AJ$184:$AJ$189)-SUM($T$184:$AJ$189)=$S$183," ",IF(SUM($T$325:$AI$325)=0,IF(SUM($AJ$184:$AJ$189)=0,$AJ$178," ")," "))</f>
        <v xml:space="preserve"> </v>
      </c>
      <c r="AK325" s="562" t="str">
        <f>IF($S$183-SUM($AK$184:$AK$189)-SUM($T$184:$AJ$189)=$S$183," ",IF(SUM($T$325:$AJ$325)=0,IF(SUM($AK$184:$AK$189)=0,$AJ$178," ")," "))</f>
        <v xml:space="preserve"> </v>
      </c>
      <c r="AL325" s="562" t="str">
        <f>IF($S$183-SUM($AL$184:$AL$189)-SUM($T$184:$AL$189)=$S$183," ",IF(SUM($T$325:$AK$325)=0,IF(SUM($AL$184:$AL$189)=0,$AL$178," ")," "))</f>
        <v xml:space="preserve"> </v>
      </c>
      <c r="AM325" s="562" t="str">
        <f>IF($S$183-SUM($AM$184:$AM$189)-SUM($T$184:$AM$189)=$S$183," ",IF(SUM($T$325:$AL$325)=0,IF(SUM($AM$184:$AM$189)=0,$AL$178," ")," "))</f>
        <v xml:space="preserve"> </v>
      </c>
      <c r="AN325" s="562" t="str">
        <f>IF($S$183-SUM($AN$184:$AN$189)-SUM($T$184:$AN$189)=$S$183," ",IF(SUM($T$325:$AM$325)=0,IF(SUM($AN$184:$AN$189)=0,$AN$178," ")," "))</f>
        <v xml:space="preserve"> </v>
      </c>
      <c r="AO325" s="562" t="str">
        <f>IF($S$183-SUM($AO$184:$AO$189)-SUM($T$184:$AO$189)=$S$183," ",IF(SUM($T$325:$AN$325)=0,IF(SUM($AO$184:$AO$189)=0,$AN$178," ")," "))</f>
        <v xml:space="preserve"> </v>
      </c>
      <c r="AP325" s="562" t="str">
        <f>IF($S$183-SUM(AP$184:$AP$189)-SUM($T$184:$AP$189)=$S$183," ",IF(SUM($T$325:$AO$325)=0,IF(SUM($AP$184:$AP$189)=0,$AP$178," ")," "))</f>
        <v xml:space="preserve"> </v>
      </c>
      <c r="AQ325" s="562" t="str">
        <f>IF($S$183-SUM($AQ$184:$AQ$189)-SUM($T$184:$AQ$189)=$S$183," ",IF(SUM($T$325:$AP$325)=0,IF(SUM($AQ$184:$AQ$189)=0,$AP$178," ")," "))</f>
        <v xml:space="preserve"> </v>
      </c>
      <c r="AR325" s="562" t="str">
        <f>IF(S183-SUM(AR184:AR189)-SUM(U184:AR189)=S183," ",IF(SUM(U325:AQ325)=0,IF(SUM(AR184:AR189)=0,$AR$178," ")," "))</f>
        <v xml:space="preserve"> </v>
      </c>
      <c r="AS325" s="562" t="str">
        <f>IF(S183-SUM(AS184:AS189)-SUM(V184:AS189)=S183," ",IF(SUM(V325:AR325)=0,IF(SUM(AS184:AS189)=0,$AR$178," ")," "))</f>
        <v xml:space="preserve"> </v>
      </c>
      <c r="AT325" s="560"/>
      <c r="AU325" s="569">
        <f t="shared" ref="AU325:AU334" si="143">IF(SUM(T325,V325,X325,Z325,AB325,AD325,AF325,AH325,AJ325,AL325,AN325,AP325,AR325)=0,SUM(T325:AR325),SUM(T325:AR325)-1)</f>
        <v>0</v>
      </c>
      <c r="AV325" s="570"/>
      <c r="AW325" s="599" t="s">
        <v>710</v>
      </c>
      <c r="AX325" s="560"/>
      <c r="AY325" s="562" t="b">
        <f>IF($AW$325=FALSE,IF($AU$325=8,SUM($T$335:$AI$335),IF($AU$325=9,SUM($T$335:$AK$335),IF($AU$325=10,SUM($T$335:$AM$335),IF($AU$325=11,SUM($T$335:$AO$335),IF($AU$325=12,SUM($T$335:$AQ$335)))))))</f>
        <v>0</v>
      </c>
      <c r="AZ325" s="564"/>
      <c r="BA325" s="562" t="str">
        <f t="shared" ref="BA325:BA334" si="144">IF(AW325=FALSE,AY325,AW325)</f>
        <v>70201  -  Actividades de consultoría de gestión</v>
      </c>
      <c r="BB325" s="188"/>
      <c r="BC325"/>
      <c r="BD325"/>
      <c r="BE325"/>
      <c r="BF325"/>
      <c r="BG325"/>
      <c r="BH325"/>
      <c r="BI325"/>
      <c r="BJ325"/>
      <c r="BK325"/>
      <c r="BL325"/>
      <c r="BM325"/>
      <c r="BN325"/>
      <c r="BO325" s="565"/>
      <c r="BP325" s="571" t="s">
        <v>15</v>
      </c>
      <c r="BQ325" s="571" t="s">
        <v>15</v>
      </c>
      <c r="BR325" s="571" t="s">
        <v>15</v>
      </c>
      <c r="BS325" s="159"/>
      <c r="BT325" s="159"/>
      <c r="BU325" s="159"/>
      <c r="BV325" s="159"/>
      <c r="BW325" s="159"/>
      <c r="BX325" s="159"/>
      <c r="BY325" s="159"/>
      <c r="BZ325" s="159"/>
      <c r="CA325" s="159"/>
      <c r="CB325" s="159"/>
      <c r="CC325" s="159"/>
      <c r="CD325" s="159"/>
      <c r="CE325" s="159"/>
      <c r="CF325" s="159"/>
      <c r="CG325" s="159"/>
      <c r="CH325" s="159"/>
      <c r="CI325" s="159"/>
      <c r="CJ325" s="159"/>
      <c r="CK325" s="159"/>
      <c r="CL325" s="159"/>
      <c r="CM325" s="159"/>
      <c r="CN325" s="159"/>
      <c r="CO325" s="159"/>
      <c r="CP325" s="159"/>
      <c r="CQ325" s="159"/>
      <c r="CR325" s="159"/>
      <c r="CS325" s="159"/>
      <c r="CT325" s="159"/>
      <c r="CU325" s="159"/>
      <c r="CV325" s="159"/>
      <c r="CW325" s="159"/>
      <c r="CX325" s="159"/>
      <c r="CY325" s="159"/>
      <c r="CZ325" s="159"/>
      <c r="DA325" s="159"/>
      <c r="DB325" s="159"/>
      <c r="DC325" s="159"/>
      <c r="DD325" s="159"/>
      <c r="DE325" s="159"/>
      <c r="DF325" s="159"/>
      <c r="DG325" s="159"/>
      <c r="DH325" s="159"/>
      <c r="DI325" s="159"/>
      <c r="DJ325" s="159"/>
      <c r="DK325" s="159"/>
      <c r="DL325" s="159"/>
      <c r="DM325" s="159"/>
      <c r="DN325" s="159"/>
      <c r="DO325" s="159"/>
      <c r="DP325" s="159"/>
      <c r="DQ325" s="159"/>
      <c r="DR325" s="159"/>
      <c r="DS325" s="159"/>
      <c r="DT325" s="159"/>
      <c r="DU325" s="159"/>
      <c r="DV325" s="159"/>
      <c r="DW325" s="159"/>
      <c r="DX325" s="159"/>
      <c r="DY325" s="159"/>
      <c r="DZ325" s="159"/>
      <c r="EA325" s="159"/>
      <c r="EB325" s="159"/>
      <c r="EC325" s="159"/>
      <c r="ED325" s="159"/>
      <c r="EE325" s="159"/>
      <c r="EF325" s="159"/>
      <c r="EG325" s="159"/>
      <c r="EH325" s="159"/>
      <c r="EI325" s="159"/>
      <c r="EJ325" s="159"/>
      <c r="EK325" s="159"/>
      <c r="EL325" s="159"/>
      <c r="EM325" s="159"/>
      <c r="EN325" s="159"/>
      <c r="EO325" s="159"/>
      <c r="EP325" s="159"/>
      <c r="EQ325" s="159"/>
      <c r="ER325" s="159"/>
      <c r="ES325" s="159"/>
      <c r="ET325" s="159"/>
      <c r="EU325" s="159"/>
      <c r="EV325" s="159"/>
      <c r="EW325" s="159"/>
      <c r="EX325" s="159"/>
      <c r="EY325" s="159"/>
      <c r="EZ325" s="159"/>
      <c r="FA325" s="159"/>
      <c r="FB325" s="159"/>
      <c r="FC325" s="159"/>
      <c r="FD325" s="159"/>
      <c r="FE325" s="159"/>
      <c r="FF325" s="159"/>
      <c r="FG325" s="159"/>
      <c r="FH325" s="159"/>
      <c r="FI325" s="159"/>
      <c r="FJ325" s="159"/>
      <c r="FK325" s="159"/>
      <c r="FL325" s="159"/>
      <c r="FM325" s="159"/>
      <c r="FN325" s="159"/>
      <c r="FO325" s="159"/>
      <c r="FP325" s="159"/>
      <c r="FQ325" s="159"/>
      <c r="FR325" s="159"/>
      <c r="FS325" s="159"/>
      <c r="FT325" s="159"/>
      <c r="FU325" s="159"/>
      <c r="FV325" s="159"/>
      <c r="FW325" s="159"/>
      <c r="FX325" s="159"/>
    </row>
    <row r="326" spans="1:180" s="555" customFormat="1" ht="12.75" hidden="1" customHeight="1">
      <c r="A326" s="4"/>
      <c r="B326" s="516"/>
      <c r="C326" s="556"/>
      <c r="D326" s="557"/>
      <c r="E326" s="557"/>
      <c r="F326" s="557"/>
      <c r="G326" s="557"/>
      <c r="H326" s="557"/>
      <c r="I326" s="558"/>
      <c r="J326" s="558"/>
      <c r="K326" s="558"/>
      <c r="L326" s="558"/>
      <c r="M326" s="558"/>
      <c r="R326" s="559"/>
      <c r="S326" s="568">
        <v>2</v>
      </c>
      <c r="T326" s="562" t="str">
        <f>IF($S$190-SUM($T$191:$T$196)=$S$190," ",IF(SUM($T$191:$T$196)=0,$T$178," "))</f>
        <v xml:space="preserve"> </v>
      </c>
      <c r="U326" s="562" t="str">
        <f>IF($S$190-SUM($U$191:$U$196)-SUM($T$191:$U$196)=$S$190," ",IF(SUM($T$326)=0,IF(SUM($U$191:$U$196)=0,$T$178," ")," "))</f>
        <v xml:space="preserve"> </v>
      </c>
      <c r="V326" s="562" t="str">
        <f>IF($S$190-SUM($V$191:$V$196)-SUM($T$191:$V$196)=$S$190," ",IF(SUM($T$326:$U$326)=0,IF(SUM($V$191:$V$196)=0,$V$178," ")," "))</f>
        <v xml:space="preserve"> </v>
      </c>
      <c r="W326" s="562" t="str">
        <f>IF($S$190-SUM($W$191:$W$196)-SUM($T$191:$W$196)=$S$190," ",IF(SUM($T$326:$V$326)=0,IF(SUM($W$191:$W$196)=0,$V$178," ")," "))</f>
        <v xml:space="preserve"> </v>
      </c>
      <c r="X326" s="562" t="str">
        <f>IF($S$190-SUM($X$191:$X$196)-SUM($T$191:$X$196)=$S$190," ",IF(SUM($T$326:$W$326)=0,IF(SUM($X$191:$X$196)=0,$X$178," ")," "))</f>
        <v xml:space="preserve"> </v>
      </c>
      <c r="Y326" s="562" t="str">
        <f>IF($S$190-SUM($Y$191:$Y$196)-SUM($T$191:$Y$196)=$S$190," ",IF(SUM($T$326:$X$326)=0,IF(SUM($Y$191:$Y$196)=0,$X$178," ")," "))</f>
        <v xml:space="preserve"> </v>
      </c>
      <c r="Z326" s="562" t="str">
        <f>IF($S$190-SUM($Z$191:$Z$196)-SUM($T$191:$Z$196)=$S$190," ",IF(SUM($T$326:$Y$326)=0,IF(SUM($Z$191:$Z$196)=0,$Z$178," ")," "))</f>
        <v xml:space="preserve"> </v>
      </c>
      <c r="AA326" s="562" t="str">
        <f>IF($S$190-SUM($AA$191:$AA$196)-SUM($T$191:$AA$196)=$S$190," ",IF(SUM($T$326:$Z$326)=0,IF(SUM($AA$191:$AA$196)=0,$Z$178," ")," "))</f>
        <v xml:space="preserve"> </v>
      </c>
      <c r="AB326" s="562" t="str">
        <f>IF($S$190-SUM($AB$191:$AB$196)-SUM($T$191:$AB$196)=$S$190," ",IF(SUM($T$326:$AA$326)=0,IF(SUM($AB$191:$AB$196)=0,$AB$178," ")," "))</f>
        <v xml:space="preserve"> </v>
      </c>
      <c r="AC326" s="562" t="str">
        <f>IF($S$190-SUM($AC$191:$AC$196)-SUM($T$191:$AC$196)=$S$190," ",IF(SUM($T$326:$AB$326)=0,IF(SUM($AC$191:$AC$196)=0,$AB$178," ")," "))</f>
        <v xml:space="preserve"> </v>
      </c>
      <c r="AD326" s="562" t="str">
        <f>IF($S$190-SUM($AD$191:$AD$196)-SUM($T$191:$AC$196)=$S$190," ",IF(SUM($T$326:$AC$326)=0,IF(SUM($AD$191:$AD$196)=0,$AD$178," ")," "))</f>
        <v xml:space="preserve"> </v>
      </c>
      <c r="AE326" s="562" t="str">
        <f>IF($S$190-SUM($AE$191:$AE$196)-SUM($T$191:$AE$196)=$S$190," ",IF(SUM($T$326:$AD$326)=0,IF(SUM($AE$191:$AE$196)=0,$AD$178," ")," "))</f>
        <v xml:space="preserve"> </v>
      </c>
      <c r="AF326" s="562" t="str">
        <f>IF($S$190-SUM($AF$191:$AF$196)-SUM($T$191:$AF$196)=$S$190," ",IF(SUM($T$326:$AE$326)=0,IF(SUM($AF191:$AF$196)=0,$AF$178," ")," "))</f>
        <v xml:space="preserve"> </v>
      </c>
      <c r="AG326" s="562" t="str">
        <f>IF($S$190-SUM($AG$191:$AG$196)-SUM($T$191:AG$196)=$S$190," ",IF(SUM($T$326:$AF$326)=0,IF(SUM($AG$191:$AG$196)=0,$AF$178," ")," "))</f>
        <v xml:space="preserve"> </v>
      </c>
      <c r="AH326" s="562" t="str">
        <f>IF($S$190-SUM($AH$191:$AH$196)-SUM($T$191:$AH$196)=$S$190," ",IF(SUM($T$326:$AG$326)=0,IF(SUM($AH$191:$AH$196)=0,$AH$178," ")," "))</f>
        <v xml:space="preserve"> </v>
      </c>
      <c r="AI326" s="562" t="str">
        <f>IF($S$190-SUM($AI$191:$AI$196)-SUM($T$191:$AI$196)=$S$190," ",IF(SUM($T$326:$AH$326)=0,IF(SUM($AI$191:$AI$196)=0,$AH$178," ")," "))</f>
        <v xml:space="preserve"> </v>
      </c>
      <c r="AJ326" s="562" t="str">
        <f>IF($S$190-SUM($AJ$191:$AJ$196)-SUM($T$191:$AJ$196)=$S$190," ",IF(SUM($T$326:$AI$326)=0,IF(SUM($AJ$191:$AJ$196)=0,$AJ$178," ")," "))</f>
        <v xml:space="preserve"> </v>
      </c>
      <c r="AK326" s="562" t="str">
        <f>IF($S$190-SUM($AK$191:$AK$196)-SUM($T$191:$AJ$196)=$S$190," ",IF(SUM($T$326:$AJ$326)=0,IF(SUM($AK$191:$AK$196)=0,$AJ$178," ")," "))</f>
        <v xml:space="preserve"> </v>
      </c>
      <c r="AL326" s="562" t="str">
        <f>IF($S$190-SUM($AL$191:$AL$196)-SUM($T$191:$AL$196)=$S$190," ",IF(SUM($T$326:$AK$326)=0,IF(SUM($AL$191:$AL$196)=0,$AL$178," ")," "))</f>
        <v xml:space="preserve"> </v>
      </c>
      <c r="AM326" s="562" t="str">
        <f>IF($S$190-SUM($AM$191:$AM$196)-SUM($T$191:$AM$196)=$S$190," ",IF(SUM($T$326:$AL$326)=0,IF(SUM($AM$191:$AM$196)=0,$AL$178," ")," "))</f>
        <v xml:space="preserve"> </v>
      </c>
      <c r="AN326" s="562" t="str">
        <f>IF($S$190-SUM($AN$191:$AN$196)-SUM($T$191:$AN$196)=$S$190," ",IF(SUM($T$326:$AM$326)=0,IF(SUM($AN$191:$AN$196)=0,$AN$178," ")," "))</f>
        <v xml:space="preserve"> </v>
      </c>
      <c r="AO326" s="562" t="str">
        <f>IF($S$190-SUM($AO$191:$AO$196)-SUM($T$191:$AO$196)=$S$190," ",IF(SUM($T$326:$AN$326)=0,IF(SUM($AO$191:$AO$196)=0,$AN$178," ")," "))</f>
        <v xml:space="preserve"> </v>
      </c>
      <c r="AP326" s="562" t="str">
        <f>IF($S$190-SUM($AP$191:$AP$196)-SUM($T$191:$AP$196)=$S$190," ",IF(SUM($T$326:$AO$326)=0,IF(SUM($AP$191:$AP$196)=0,$AP$178," ")," "))</f>
        <v xml:space="preserve"> </v>
      </c>
      <c r="AQ326" s="562" t="str">
        <f>IF($S$190-SUM($AQ$191:$AQ$196)-SUM($T$191:$AQ$196)=$S$190," ",IF(SUM($T$326:$AP$326)=0,IF(SUM($AQ$191:$AQ$196)=0,$AP$178," ")," "))</f>
        <v xml:space="preserve"> </v>
      </c>
      <c r="AR326" s="562" t="str">
        <f>IF(S190-SUM(AR191:AR196)-SUM(U191:AR196)=S190," ",IF(SUM(U326:AQ326)=0,IF(SUM(AR191:AR196)=0,$AR$178," ")," "))</f>
        <v xml:space="preserve"> </v>
      </c>
      <c r="AS326" s="562" t="str">
        <f>IF(S190-SUM(AS191:AS196)-SUM(V191:AS196)=S190," ",IF(SUM(V326:AR326)=0,IF(SUM(AS191:AS196)=0,$AR$178," ")," "))</f>
        <v xml:space="preserve"> </v>
      </c>
      <c r="AT326" s="560"/>
      <c r="AU326" s="569">
        <f t="shared" si="143"/>
        <v>0</v>
      </c>
      <c r="AV326" s="563"/>
      <c r="AW326" s="599" t="s">
        <v>711</v>
      </c>
      <c r="AX326" s="564"/>
      <c r="AY326" s="562" t="b">
        <f>IF($AW$326=FALSE,IF($AU$326=8,SUM($T$335:$AI$335),IF($AU$326=9,SUM($T$335:$AK$335),IF($AU$326=10,SUM($T$335:$AM$335),IF($AU$326=11,SUM($T$335:$AO$335),IF($AU$326=12,SUM($T$335:$AQ$335)))))))</f>
        <v>0</v>
      </c>
      <c r="AZ326" s="564"/>
      <c r="BA326" s="562" t="str">
        <f t="shared" si="144"/>
        <v>71101  -  Actividades de arquitectura e ingeniería y otras actividades conexas de consultoría técnica</v>
      </c>
      <c r="BB326" s="188"/>
      <c r="BC326"/>
      <c r="BD326"/>
      <c r="BE326"/>
      <c r="BF326"/>
      <c r="BG326"/>
      <c r="BH326"/>
      <c r="BI326"/>
      <c r="BJ326"/>
      <c r="BK326"/>
      <c r="BL326"/>
      <c r="BM326"/>
      <c r="BN326"/>
      <c r="BO326" s="571" t="s">
        <v>15</v>
      </c>
      <c r="BP326" s="571" t="s">
        <v>15</v>
      </c>
      <c r="BQ326" s="571" t="s">
        <v>15</v>
      </c>
      <c r="BR326" s="571" t="s">
        <v>15</v>
      </c>
      <c r="BS326" s="159"/>
      <c r="BT326" s="159"/>
      <c r="BU326" s="159"/>
      <c r="BV326" s="159"/>
      <c r="BW326" s="159"/>
      <c r="BX326" s="159"/>
      <c r="BY326" s="159"/>
      <c r="BZ326" s="159"/>
      <c r="CA326" s="159"/>
      <c r="CB326" s="159"/>
      <c r="CC326" s="159"/>
      <c r="CD326" s="159"/>
      <c r="CE326" s="159"/>
      <c r="CF326" s="159"/>
      <c r="CG326" s="159"/>
      <c r="CH326" s="159"/>
      <c r="CI326" s="159"/>
      <c r="CJ326" s="159"/>
      <c r="CK326" s="159"/>
      <c r="CL326" s="159"/>
      <c r="CM326" s="159"/>
      <c r="CN326" s="159"/>
      <c r="CO326" s="159"/>
      <c r="CP326" s="159"/>
      <c r="CQ326" s="159"/>
      <c r="CR326" s="159"/>
      <c r="CS326" s="159"/>
      <c r="CT326" s="159"/>
      <c r="CU326" s="159"/>
      <c r="CV326" s="159"/>
      <c r="CW326" s="159"/>
      <c r="CX326" s="159"/>
      <c r="CY326" s="159"/>
      <c r="CZ326" s="159"/>
      <c r="DA326" s="159"/>
      <c r="DB326" s="159"/>
      <c r="DC326" s="159"/>
      <c r="DD326" s="159"/>
      <c r="DE326" s="159"/>
      <c r="DF326" s="159"/>
      <c r="DG326" s="159"/>
      <c r="DH326" s="159"/>
      <c r="DI326" s="159"/>
      <c r="DJ326" s="159"/>
      <c r="DK326" s="159"/>
      <c r="DL326" s="159"/>
      <c r="DM326" s="159"/>
      <c r="DN326" s="159"/>
      <c r="DO326" s="159"/>
      <c r="DP326" s="159"/>
      <c r="DQ326" s="159"/>
      <c r="DR326" s="159"/>
      <c r="DS326" s="159"/>
      <c r="DT326" s="159"/>
      <c r="DU326" s="159"/>
      <c r="DV326" s="159"/>
      <c r="DW326" s="159"/>
      <c r="DX326" s="159"/>
      <c r="DY326" s="159"/>
      <c r="DZ326" s="159"/>
      <c r="EA326" s="159"/>
      <c r="EB326" s="159"/>
      <c r="EC326" s="159"/>
      <c r="ED326" s="159"/>
      <c r="EE326" s="159"/>
      <c r="EF326" s="159"/>
      <c r="EG326" s="159"/>
      <c r="EH326" s="159"/>
      <c r="EI326" s="159"/>
      <c r="EJ326" s="159"/>
      <c r="EK326" s="159"/>
      <c r="EL326" s="159"/>
      <c r="EM326" s="159"/>
      <c r="EN326" s="159"/>
      <c r="EO326" s="159"/>
      <c r="EP326" s="159"/>
      <c r="EQ326" s="159"/>
      <c r="ER326" s="159"/>
      <c r="ES326" s="159"/>
      <c r="ET326" s="159"/>
      <c r="EU326" s="159"/>
      <c r="EV326" s="159"/>
      <c r="EW326" s="159"/>
      <c r="EX326" s="159"/>
      <c r="EY326" s="159"/>
      <c r="EZ326" s="159"/>
      <c r="FA326" s="159"/>
      <c r="FB326" s="159"/>
      <c r="FC326" s="159"/>
      <c r="FD326" s="159"/>
      <c r="FE326" s="159"/>
      <c r="FF326" s="159"/>
      <c r="FG326" s="159"/>
      <c r="FH326" s="159"/>
      <c r="FI326" s="159"/>
      <c r="FJ326" s="159"/>
      <c r="FK326" s="159"/>
      <c r="FL326" s="159"/>
      <c r="FM326" s="159"/>
      <c r="FN326" s="159"/>
      <c r="FO326" s="159"/>
      <c r="FP326" s="159"/>
      <c r="FQ326" s="159"/>
      <c r="FR326" s="159"/>
      <c r="FS326" s="159"/>
      <c r="FT326" s="159"/>
      <c r="FU326" s="159"/>
      <c r="FV326" s="159"/>
      <c r="FW326" s="159"/>
      <c r="FX326" s="159"/>
    </row>
    <row r="327" spans="1:180" s="555" customFormat="1" ht="12.75" hidden="1" customHeight="1">
      <c r="A327" s="4"/>
      <c r="B327" s="516"/>
      <c r="C327" s="556"/>
      <c r="D327" s="557"/>
      <c r="E327" s="557"/>
      <c r="F327" s="557"/>
      <c r="G327" s="557"/>
      <c r="H327" s="557"/>
      <c r="I327" s="558"/>
      <c r="J327" s="558"/>
      <c r="K327" s="558"/>
      <c r="L327" s="558"/>
      <c r="M327" s="558"/>
      <c r="R327" s="559"/>
      <c r="S327" s="568">
        <v>3</v>
      </c>
      <c r="T327" s="562" t="str">
        <f>IF($S$197-SUM($T$198:$T$203)=$S$197," ",IF(SUM($T$198:$T$203)=0,$T$178," "))</f>
        <v/>
      </c>
      <c r="U327" s="562" t="str">
        <f>IF($S$197-SUM($U$198:$U$203)-SUM($T$198:$U$203)=$S$197," ",IF(SUM($T$327)=0,IF(SUM($U$198:$U$203)=0,$T$178," ")," "))</f>
        <v/>
      </c>
      <c r="V327" s="562" t="str">
        <f>IF($S$197-SUM($V$198:$V$203)-SUM($T$198:$V$203)=$S$197," ",IF(SUM($T$327:$U$327)=0,IF(SUM($V$198:$V$203)=0,$V$178," ")," "))</f>
        <v/>
      </c>
      <c r="W327" s="562" t="str">
        <f>IF($S$197-SUM($W$198:$W$203)-SUM($T$198:$W$203)=$S$197," ",IF(SUM($T$327:$V$327)=0,IF(SUM($W$198:$W$203)=0,$V$178," ")," "))</f>
        <v/>
      </c>
      <c r="X327" s="562" t="str">
        <f>IF($S$197-SUM($X$198:$X$203)-SUM($T$198:$X$203)=$S$197," ",IF(SUM($T$327:$W$327)=0,IF(SUM($X$198:$X$203)=0,$X$178," ")," "))</f>
        <v/>
      </c>
      <c r="Y327" s="562" t="str">
        <f>IF($S$197-SUM($Y$198:$Y$203)-SUM($T$198:$Y$203)=$S$197," ",IF(SUM($T$327:$X$327)=0,IF(SUM($Y$198:$Y$203)=0,$X$178," ")," "))</f>
        <v/>
      </c>
      <c r="Z327" s="562" t="str">
        <f>IF($S$197-SUM($Z$198:$Z$203)-SUM($T$198:$Z$203)=$S$197," ",IF(SUM($T$327:$Y$327)=0,IF(SUM($Z$198:$Z$203)=0,$Z$178," ")," "))</f>
        <v/>
      </c>
      <c r="AA327" s="562" t="str">
        <f>IF($S$197-SUM($AA$198:$AA$203)-SUM($T$198:$AA$203)=$S$197," ",IF(SUM($T$327:$Z$327)=0,IF(SUM($AA$198:$AA$203)=0,$Z$178," ")," "))</f>
        <v/>
      </c>
      <c r="AB327" s="562" t="str">
        <f>IF($S$197-SUM($AB$198:$AB$203)-SUM($T$198:$AB$203)=$S$197," ",IF(SUM($T$327:$AA$327)=0,IF(SUM($AB$198:$AB$203)=0,$AB$178," ")," "))</f>
        <v/>
      </c>
      <c r="AC327" s="562" t="str">
        <f>IF($S$197-SUM($AC$198:$AC$203)-SUM($T$198:$AC$203)=$S$197," ",IF(SUM($T$327:$AB$327)=0,IF(SUM($AC$198:$AC$203)=0,$AB$178," ")," "))</f>
        <v/>
      </c>
      <c r="AD327" s="562" t="str">
        <f>IF($S$197-SUM($AD$198:$AD$203)-SUM($T$198:$AC$203)=$S$197," ",IF(SUM($T$327:$AC$327)=0,IF(SUM($AD$198:$AD$203)=0,$AD$178," ")," "))</f>
        <v/>
      </c>
      <c r="AE327" s="562" t="str">
        <f>IF($S$197-SUM($AE$198:$AE$203)-SUM($T$198:$AE$203)=$S$197," ",IF(SUM($T$327:$AD$327)=0,IF(SUM($AE$198:$AE$203)=0,$AD$178," ")," "))</f>
        <v/>
      </c>
      <c r="AF327" s="562" t="str">
        <f>IF($S$197-SUM($AF$198:$AF$203)-SUM($T$198:$AF$203)=$S$197," ",IF(SUM($T$327:$AE$327)=0,IF(SUM($AF$198:$AF$203)=0,$AF$178," ")," "))</f>
        <v/>
      </c>
      <c r="AG327" s="562" t="str">
        <f>IF($S$197-SUM($AG$198:$AG$203)-SUM($T$198:$AG$203)=$S$197," ",IF(SUM($T$327:$AF$327)=0,IF(SUM(AG198:AG203)=0,$AF$178," ")," "))</f>
        <v/>
      </c>
      <c r="AH327" s="562" t="str">
        <f>IF($S$197-SUM($AH$198:$AH$203)-SUM($T$198:$AH$203)=$S$197," ",IF(SUM($T$327:$AG$327)=0,IF(SUM($AH$198:$AH$203)=0,$AH$178," ")," "))</f>
        <v/>
      </c>
      <c r="AI327" s="562" t="str">
        <f>IF($S$197-SUM($AI$198:$AI$203)-SUM($T$198:$AI$203)=$S$197," ",IF(SUM($T$327:$AH$327)=0,IF(SUM($AI$198:$AI$203)=0,$AH$178," ")," "))</f>
        <v/>
      </c>
      <c r="AJ327" s="562" t="str">
        <f>IF($S$197-SUM($AJ$198:$AJ$203)-SUM($T$198:$AJ$203)=$S$197," ",IF(SUM($T$327:$AI$327)=0,IF(SUM($AJ$198:$AJ$203)=0,$AJ$178," ")," "))</f>
        <v/>
      </c>
      <c r="AK327" s="562" t="str">
        <f>IF($S$197-SUM($AK$198:$AK$203)-SUM($T$198:$AJ$203)=$S$197," ",IF(SUM($T$327:$AJ$327)=0,IF(SUM($AK$198:$AK$203)=0,$AJ$178," ")," "))</f>
        <v/>
      </c>
      <c r="AL327" s="562" t="str">
        <f>IF($S$197-SUM($AL$198:$AL$203)-SUM($T$198:$AL$203)=$S$197," ",IF(SUM($T$327:$AK$327)=0,IF(SUM($AL$198:$AL$203)=0,$AL$178," ")," "))</f>
        <v/>
      </c>
      <c r="AM327" s="562" t="str">
        <f>IF($S$197-SUM($AM$198:$AM$203)-SUM($T$198:$AM$203)=$S$197," ",IF(SUM($T$327:$AL$327)=0,IF(SUM($AM$198:$AM$203)=0,$AL$178," ")," "))</f>
        <v/>
      </c>
      <c r="AN327" s="562" t="str">
        <f>IF($S$197-SUM($AN$198:$AN$203)-SUM($T$198:$AN$203)=$S$197," ",IF(SUM($T$327:$AM$327)=0,IF(SUM($AN$198:$AN$203)=0,$AN$178," ")," "))</f>
        <v/>
      </c>
      <c r="AO327" s="562" t="str">
        <f>IF($S$197-SUM($AO$198:$AO$203)-SUM($T$198:$AO$203)=$S$197," ",IF(SUM($T$327:$AN$327)=0,IF(SUM($AO$198:$AO$203)=0,$AN$178," ")," "))</f>
        <v/>
      </c>
      <c r="AP327" s="562" t="str">
        <f>IF($S$197-SUM($AP$198:$AP$203)-SUM($T$198:$AP$203)=$S$197," ",IF(SUM($T$327:$AO$327)=0,IF(SUM($AP$198:$AP$203)=0,$AP$178," ")," "))</f>
        <v/>
      </c>
      <c r="AQ327" s="562" t="str">
        <f>IF($S$197-SUM($AQ$198:$AQ$203)-SUM($T$198:$AQ$203)=$S$197," ",IF(SUM($T$327:$AP$327)=0,IF(SUM($AQ$198:$AQ$203)=0,$AP$178," ")," "))</f>
        <v/>
      </c>
      <c r="AR327" s="562" t="str">
        <f>IF($S$197-SUM(AR198:AR203)-SUM(U198:AR203)=$S$197," ",IF(SUM(U327:AQ327)=0,IF(SUM(AR198:AR203)=0,$AR$178," ")," "))</f>
        <v/>
      </c>
      <c r="AS327" s="562"/>
      <c r="AT327" s="560"/>
      <c r="AU327" s="569">
        <f t="shared" si="143"/>
        <v>0</v>
      </c>
      <c r="AV327" s="563"/>
      <c r="AW327" s="599" t="s">
        <v>712</v>
      </c>
      <c r="AX327" s="564"/>
      <c r="AY327" s="562" t="b">
        <f>IF($AW$327=FALSE,IF($AU$327=8,SUM($T$335:$AI$335),IF($AU$327=9,SUM($T$335:$AK$335),IF($AU$327=10,SUM($T$335:$AM$335),IF($AU$327=11,SUM($T$335:$AO$335),IF($AU$327=12,SUM($T$335:$AQ$335)))))))</f>
        <v>0</v>
      </c>
      <c r="AZ327" s="564"/>
      <c r="BA327" s="562" t="str">
        <f t="shared" si="144"/>
        <v>71201  -  Ensayos y análisis técnicos como consultoría profesional</v>
      </c>
      <c r="BB327" s="188"/>
      <c r="BC327"/>
      <c r="BD327"/>
      <c r="BE327"/>
      <c r="BF327"/>
      <c r="BG327"/>
      <c r="BH327"/>
      <c r="BI327"/>
      <c r="BJ327"/>
      <c r="BK327"/>
      <c r="BL327"/>
      <c r="BM327"/>
      <c r="BN327"/>
      <c r="BO327" s="571" t="s">
        <v>15</v>
      </c>
      <c r="BP327" s="571" t="s">
        <v>15</v>
      </c>
      <c r="BQ327" s="571" t="s">
        <v>15</v>
      </c>
      <c r="BR327" s="571" t="s">
        <v>15</v>
      </c>
      <c r="BS327" s="159"/>
      <c r="BT327" s="159"/>
      <c r="BU327" s="159"/>
      <c r="BV327" s="159"/>
      <c r="BW327" s="159"/>
      <c r="BX327" s="159"/>
      <c r="BY327" s="159"/>
      <c r="BZ327" s="159"/>
      <c r="CA327" s="159"/>
      <c r="CB327" s="159"/>
      <c r="CC327" s="159" t="s">
        <v>222</v>
      </c>
      <c r="CD327" s="159" t="str">
        <f t="shared" ref="CD327:CO327" si="145">IF(CD324=CC324,"",CD324)</f>
        <v/>
      </c>
      <c r="CE327" s="159" t="str">
        <f t="shared" si="145"/>
        <v/>
      </c>
      <c r="CF327" s="159" t="str">
        <f t="shared" si="145"/>
        <v/>
      </c>
      <c r="CG327" s="159" t="str">
        <f t="shared" si="145"/>
        <v/>
      </c>
      <c r="CH327" s="159" t="str">
        <f t="shared" si="145"/>
        <v/>
      </c>
      <c r="CI327" s="159" t="str">
        <f t="shared" si="145"/>
        <v/>
      </c>
      <c r="CJ327" s="159" t="str">
        <f t="shared" si="145"/>
        <v/>
      </c>
      <c r="CK327" s="159" t="str">
        <f t="shared" si="145"/>
        <v/>
      </c>
      <c r="CL327" s="159" t="str">
        <f t="shared" si="145"/>
        <v/>
      </c>
      <c r="CM327" s="159" t="str">
        <f t="shared" si="145"/>
        <v/>
      </c>
      <c r="CN327" s="159" t="str">
        <f t="shared" si="145"/>
        <v/>
      </c>
      <c r="CO327" s="159" t="str">
        <f t="shared" si="145"/>
        <v/>
      </c>
      <c r="CP327" s="159"/>
      <c r="CQ327" s="159"/>
      <c r="CR327" s="159"/>
      <c r="CS327" s="159"/>
      <c r="CT327" s="159"/>
      <c r="CU327" s="159"/>
      <c r="CV327" s="159"/>
      <c r="CW327" s="159"/>
      <c r="CX327" s="159"/>
      <c r="CY327" s="159"/>
      <c r="CZ327" s="159"/>
      <c r="DA327" s="159"/>
      <c r="DB327" s="159"/>
      <c r="DC327" s="159"/>
      <c r="DD327" s="159"/>
      <c r="DE327" s="159"/>
      <c r="DF327" s="159"/>
      <c r="DG327" s="159"/>
      <c r="DH327" s="159"/>
      <c r="DI327" s="159"/>
      <c r="DJ327" s="159"/>
      <c r="DK327" s="159"/>
      <c r="DL327" s="159"/>
      <c r="DM327" s="159"/>
      <c r="DN327" s="159"/>
      <c r="DO327" s="159"/>
      <c r="DP327" s="159"/>
      <c r="DQ327" s="159"/>
      <c r="DR327" s="159"/>
      <c r="DS327" s="159"/>
      <c r="DT327" s="159"/>
      <c r="DU327" s="159"/>
      <c r="DV327" s="159"/>
      <c r="DW327" s="159"/>
      <c r="DX327" s="159"/>
      <c r="DY327" s="159"/>
      <c r="DZ327" s="159"/>
      <c r="EA327" s="159"/>
      <c r="EB327" s="159"/>
      <c r="EC327" s="159"/>
      <c r="ED327" s="159"/>
      <c r="EE327" s="159"/>
      <c r="EF327" s="159"/>
      <c r="EG327" s="159"/>
      <c r="EH327" s="159"/>
      <c r="EI327" s="159"/>
      <c r="EJ327" s="159"/>
      <c r="EK327" s="159"/>
      <c r="EL327" s="159"/>
      <c r="EM327" s="159"/>
      <c r="EN327" s="159"/>
      <c r="EO327" s="159"/>
      <c r="EP327" s="159"/>
      <c r="EQ327" s="159"/>
      <c r="ER327" s="159"/>
      <c r="ES327" s="159"/>
      <c r="ET327" s="159"/>
      <c r="EU327" s="159"/>
      <c r="EV327" s="159"/>
      <c r="EW327" s="159"/>
      <c r="EX327" s="159"/>
      <c r="EY327" s="159"/>
      <c r="EZ327" s="159"/>
      <c r="FA327" s="159"/>
      <c r="FB327" s="159"/>
      <c r="FC327" s="159"/>
      <c r="FD327" s="159"/>
      <c r="FE327" s="159"/>
      <c r="FF327" s="159"/>
      <c r="FG327" s="159"/>
      <c r="FH327" s="159"/>
      <c r="FI327" s="159"/>
      <c r="FJ327" s="159"/>
      <c r="FK327" s="159"/>
      <c r="FL327" s="159"/>
      <c r="FM327" s="159"/>
      <c r="FN327" s="159"/>
      <c r="FO327" s="159"/>
      <c r="FP327" s="159"/>
      <c r="FQ327" s="159"/>
      <c r="FR327" s="159"/>
      <c r="FS327" s="159"/>
      <c r="FT327" s="159"/>
      <c r="FU327" s="159"/>
      <c r="FV327" s="159"/>
      <c r="FW327" s="159"/>
      <c r="FX327" s="159"/>
    </row>
    <row r="328" spans="1:180" s="555" customFormat="1" ht="12.75" hidden="1" customHeight="1">
      <c r="A328" s="4"/>
      <c r="B328" s="516"/>
      <c r="C328" s="556"/>
      <c r="D328" s="557"/>
      <c r="E328" s="557"/>
      <c r="F328" s="557"/>
      <c r="G328" s="557"/>
      <c r="H328" s="557"/>
      <c r="I328" s="558"/>
      <c r="J328" s="558"/>
      <c r="K328" s="558"/>
      <c r="L328" s="558"/>
      <c r="M328" s="558"/>
      <c r="R328" s="559"/>
      <c r="S328" s="568">
        <v>4</v>
      </c>
      <c r="T328" s="562" t="str">
        <f>IF($S$204-SUM($T$205:$T$210)=$S$204," ",IF(SUM($T$205:$T$210)=0,$T$178," "))</f>
        <v/>
      </c>
      <c r="U328" s="562" t="str">
        <f>IF($S$204-SUM($U$205:$U$210)-SUM($T$205:$U$210)=$S$204," ",IF(SUM($T$328)=0,IF(SUM($U$205:$U$210)=0,$T$178," ")," "))</f>
        <v/>
      </c>
      <c r="V328" s="562" t="str">
        <f>IF($S$204-SUM($V$205:$V$210)-SUM($T$205:$V$210)=$S$204," ",IF(SUM($T$328:$U$328)=0,IF(SUM($V$205:$V$210)=0,$V$178," ")," "))</f>
        <v/>
      </c>
      <c r="W328" s="562" t="str">
        <f>IF($S$204-SUM($W$205:$W$210)-SUM($T$205:$W$210)=$S$204," ",IF(SUM($T$328:$V$328)=0,IF(SUM($W$205:$W$210)=0,$V$178," ")," "))</f>
        <v/>
      </c>
      <c r="X328" s="562" t="str">
        <f>IF($S$204-SUM($X$205:$X$210)-SUM($T$205:$X$210)=$S$204," ",IF(SUM($T$328:$W$328)=0,IF(SUM($X$205:$X$210)=0,$X$178," ")," "))</f>
        <v/>
      </c>
      <c r="Y328" s="562" t="str">
        <f>IF($S$204-SUM($Y$205:$Y$210)-SUM($T$205:$Y$210)=$S$204," ",IF(SUM($T$328:$X$328)=0,IF(SUM($Y$205:$Y$210)=0,$X$178," ")," "))</f>
        <v/>
      </c>
      <c r="Z328" s="562" t="str">
        <f>IF($S$204-SUM($Z$205:$Z$210)-SUM($T$205:$Z$210)=$S$204," ",IF(SUM($T$328:$Y$328)=0,IF(SUM($Z$205:$Z$210)=0,$Z$178," ")," "))</f>
        <v/>
      </c>
      <c r="AA328" s="562" t="str">
        <f>IF($S$204-SUM($AA$205:$AA$210)-SUM($T$205:$AA$210)=$S$204," ",IF(SUM($T$328:$Z$328)=0,IF(SUM($AA$205:$AA$210)=0,$Z$178," ")," "))</f>
        <v/>
      </c>
      <c r="AB328" s="562" t="str">
        <f>IF($S$204-SUM($AB$205:$AB$210)-SUM($T$205:$AB$210)=$S$204," ",IF(SUM($T$328:$AA$328)=0,IF(SUM($AB$205:$AB$210)=0,$AB$178," ")," "))</f>
        <v/>
      </c>
      <c r="AC328" s="562" t="str">
        <f>IF($S$204-SUM($AC$205:$AC$210)-SUM(T$205:$AC$210)=$S$204," ",IF(SUM($T$328:$AB$328)=0,IF(SUM($AC$205:$AC$210)=0,$AB$178," ")," "))</f>
        <v/>
      </c>
      <c r="AD328" s="562" t="str">
        <f>IF($S$204-SUM($AD$205:$AD$210)-SUM($T$205:$AC$210)=$S$204," ",IF(SUM($T$328:$AC$328)=0,IF(SUM($AD$205:$AD$210)=0,$AD$178," ")," "))</f>
        <v/>
      </c>
      <c r="AE328" s="562" t="str">
        <f>IF($S$204-SUM($AE$205:$AE$210)-SUM($T$205:$AE$210)=$S$204," ",IF(SUM($T$328:$AD$328)=0,IF(SUM($AE$205:$AE$210)=0,$AD$178," ")," "))</f>
        <v/>
      </c>
      <c r="AF328" s="562" t="str">
        <f>IF($S$204-SUM($AF$205:$AF$210)-SUM($T$205:$AF$210)=$S$204," ",IF(SUM($T$328:$AE$328)=0,IF(SUM($AF$205:$AF$210)=0,$AF$178," ")," "))</f>
        <v/>
      </c>
      <c r="AG328" s="562" t="str">
        <f>IF($S$204-SUM($AG$205:$AG$210)-SUM($T$205:$AG$210)=$S$204," ",IF(SUM($T$328:$AF$328)=0,IF(SUM($AG$205:$AG$210)=0,$AF$178," ")," "))</f>
        <v/>
      </c>
      <c r="AH328" s="562" t="str">
        <f>IF($S$204-SUM($AH$205:$AH$210)-SUM($T$205:$AH$210)=$S$204," ",IF(SUM($T$328:$AG$328)=0,IF(SUM($AH$205:$AH$210)=0,$AH$178," ")," "))</f>
        <v/>
      </c>
      <c r="AI328" s="562" t="str">
        <f>IF($S$204-SUM($AI$205:$AI$210)-SUM($T$205:$AI$210)=$S$204," ",IF(SUM($T$328:$AH$328)=0,IF(SUM($AI$205:$AI$210)=0,$AH$178," ")," "))</f>
        <v/>
      </c>
      <c r="AJ328" s="562" t="str">
        <f>IF($S$204-SUM($AJ$205:$AJ$210)-SUM($T$205:$AJ$210)=$S$204," ",IF(SUM($T$328:$AI$328)=0,IF(SUM($AJ$205:$AJ$210)=0,$AJ$178," ")," "))</f>
        <v/>
      </c>
      <c r="AK328" s="562" t="str">
        <f>IF($S$204-SUM($AK$205:$AK$210)-SUM($T$205:$AJ$210)=$S$204," ",IF(SUM($T$328:$AJ$328)=0,IF(SUM($AK$205:$AK$210)=0,$AJ$178," ")," "))</f>
        <v/>
      </c>
      <c r="AL328" s="562" t="str">
        <f>IF($S$204-SUM($AL$205:$AL$210)-SUM($T$205:$AL$210)=$S$204," ",IF(SUM($T$328:$AK$328)=0,IF(SUM($AL$205:$AL$210)=0,$AL$178," ")," "))</f>
        <v/>
      </c>
      <c r="AM328" s="562" t="str">
        <f>IF($S$204-SUM($AM$205:$AM$210)-SUM($T$205:$AM$210)=$S$204," ",IF(SUM($T$328:$AL$328)=0,IF(SUM($AM$205:$AM$210)=0,$AL$178," ")," "))</f>
        <v/>
      </c>
      <c r="AN328" s="562" t="str">
        <f>IF($S$204-SUM($AN$205:$AN$210)-SUM($T$205:$AN$210)=$S$204," ",IF(SUM($T$328:$AM$328)=0,IF(SUM($AN$205:$AN$210)=0,$AN$178," ")," "))</f>
        <v/>
      </c>
      <c r="AO328" s="562" t="str">
        <f>IF($S$204-SUM($AO$205:$AO$210)-SUM($T$205:$AO$210)=$S$204," ",IF(SUM($T$328:$AN$328)=0,IF(SUM($AO$205:$AO$210)=0,$AN$178," ")," "))</f>
        <v/>
      </c>
      <c r="AP328" s="562" t="str">
        <f>IF($S$204-SUM($AP$205:$AP$210)-SUM($T$205:$AP$210)=$S$204," ",IF(SUM($T$328:$AO$328)=0,IF(SUM($AP$205:$AP$210)=0,$AP$178," ")," "))</f>
        <v/>
      </c>
      <c r="AQ328" s="562" t="str">
        <f>IF($S$204-SUM($AQ$205:$AQ$210)-SUM($T$205:$AQ$210)=$S$204," ",IF(SUM($T$328:$AP$328)=0,IF(SUM($AQ$205:$AQ$210)=0,$AP$178," ")," "))</f>
        <v/>
      </c>
      <c r="AR328" s="562" t="str">
        <f>IF(S204-SUM(AR205:AR210)-SUM(U205:AR210)=S204," ",IF(SUM(U328:AQ328)=0,IF(SUM(AR205:AR210)=0,$AR$178," ")," "))</f>
        <v/>
      </c>
      <c r="AS328" s="562" t="str">
        <f>IF($S$204-SUM($AS$205:$AS$210)-SUM($V$205:$AS$210)=$S$204," ",IF(SUM($V$328:$AR$328)=0,IF(SUM($AS$205:$AS$210)=0,$AR$178," ")," "))</f>
        <v/>
      </c>
      <c r="AT328" s="560"/>
      <c r="AU328" s="569">
        <f t="shared" si="143"/>
        <v>0</v>
      </c>
      <c r="AV328" s="563"/>
      <c r="AW328" s="599" t="s">
        <v>713</v>
      </c>
      <c r="AX328" s="564"/>
      <c r="AY328" s="562" t="b">
        <f>IF($AW$328=FALSE,IF($AU$328=8,SUM($T$335:$AI$335),IF($AU$328=9,SUM($T$335:$AK$335),IF($AU$328=10,SUM($T$335:$AM$335),IF($AU$328=11,SUM($T$335:$AO$335),IF($AU$328=12,SUM($T$335:$AQ$335)))))))</f>
        <v>0</v>
      </c>
      <c r="AZ328" s="564"/>
      <c r="BA328" s="562" t="str">
        <f t="shared" si="144"/>
        <v>72101  -  Investigaciones y desarrollo experimental en el campo de las ciencias naturales y la ingeniería  como consultoría profesional</v>
      </c>
      <c r="BB328" s="188"/>
      <c r="BC328"/>
      <c r="BD328"/>
      <c r="BE328"/>
      <c r="BF328"/>
      <c r="BG328"/>
      <c r="BH328"/>
      <c r="BI328"/>
      <c r="BJ328"/>
      <c r="BK328"/>
      <c r="BL328"/>
      <c r="BM328"/>
      <c r="BN328"/>
      <c r="BO328" s="571" t="s">
        <v>15</v>
      </c>
      <c r="BP328" s="571" t="s">
        <v>15</v>
      </c>
      <c r="BQ328" s="571" t="s">
        <v>15</v>
      </c>
      <c r="BR328" s="571" t="s">
        <v>15</v>
      </c>
      <c r="BS328" s="159"/>
      <c r="BT328" s="159"/>
      <c r="BU328" s="159"/>
      <c r="BV328" s="159"/>
      <c r="BW328" s="159"/>
      <c r="BX328" s="159"/>
      <c r="BY328" s="159"/>
      <c r="BZ328" s="159"/>
      <c r="CA328" s="159"/>
      <c r="CB328" s="159"/>
      <c r="CC328" s="159" t="s">
        <v>223</v>
      </c>
      <c r="CD328" s="522">
        <f t="shared" ref="CD328:CO328" si="146">+BQ321</f>
        <v>0</v>
      </c>
      <c r="CE328" s="522">
        <f t="shared" si="146"/>
        <v>0</v>
      </c>
      <c r="CF328" s="522">
        <f t="shared" si="146"/>
        <v>0</v>
      </c>
      <c r="CG328" s="522">
        <f t="shared" si="146"/>
        <v>0</v>
      </c>
      <c r="CH328" s="522">
        <f t="shared" si="146"/>
        <v>0</v>
      </c>
      <c r="CI328" s="522">
        <f t="shared" si="146"/>
        <v>0</v>
      </c>
      <c r="CJ328" s="522">
        <f t="shared" si="146"/>
        <v>0</v>
      </c>
      <c r="CK328" s="522">
        <f t="shared" si="146"/>
        <v>0</v>
      </c>
      <c r="CL328" s="522">
        <f t="shared" si="146"/>
        <v>0</v>
      </c>
      <c r="CM328" s="522">
        <f t="shared" si="146"/>
        <v>0</v>
      </c>
      <c r="CN328" s="522">
        <f t="shared" si="146"/>
        <v>0</v>
      </c>
      <c r="CO328" s="522">
        <f t="shared" si="146"/>
        <v>0</v>
      </c>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c r="EZ328" s="159"/>
      <c r="FA328" s="159"/>
      <c r="FB328" s="159"/>
      <c r="FC328" s="159"/>
      <c r="FD328" s="159"/>
      <c r="FE328" s="159"/>
      <c r="FF328" s="159"/>
      <c r="FG328" s="159"/>
      <c r="FH328" s="159"/>
      <c r="FI328" s="159"/>
      <c r="FJ328" s="159"/>
      <c r="FK328" s="159"/>
      <c r="FL328" s="159"/>
      <c r="FM328" s="159"/>
      <c r="FN328" s="159"/>
      <c r="FO328" s="159"/>
      <c r="FP328" s="159"/>
      <c r="FQ328" s="159"/>
      <c r="FR328" s="159"/>
      <c r="FS328" s="159"/>
      <c r="FT328" s="159"/>
      <c r="FU328" s="159"/>
      <c r="FV328" s="159"/>
      <c r="FW328" s="159"/>
      <c r="FX328" s="159"/>
    </row>
    <row r="329" spans="1:180" s="555" customFormat="1" ht="12.75" hidden="1" customHeight="1">
      <c r="A329" s="4"/>
      <c r="B329" s="516"/>
      <c r="C329" s="572"/>
      <c r="D329" s="573"/>
      <c r="E329" s="573"/>
      <c r="F329" s="573"/>
      <c r="G329" s="573"/>
      <c r="H329" s="573"/>
      <c r="I329" s="551"/>
      <c r="J329" s="551"/>
      <c r="K329" s="551"/>
      <c r="L329" s="551"/>
      <c r="M329" s="551"/>
      <c r="R329" s="552"/>
      <c r="S329" s="568">
        <v>5</v>
      </c>
      <c r="T329" s="562" t="str">
        <f>IF($S$211-SUM($T$212:$T$217)=$S$211," ",IF(SUM($T$212:$T$217)=0,$T$178," "))</f>
        <v/>
      </c>
      <c r="U329" s="562" t="str">
        <f>IF($S$211-SUM($U$212:$U$217)-SUM($T$212:$U$217)=$S$211," ",IF(SUM($T$329)=0,IF(SUM($U$212:$U$217)=0,$T$178," ")," "))</f>
        <v/>
      </c>
      <c r="V329" s="562" t="str">
        <f>IF($S$211-SUM($V$212:$V$217)-SUM($T$212:$V$217)=$S$211," ",IF(SUM($T$329:$U$329)=0,IF(SUM($V$212:$V$217)=0,$V$178," ")," "))</f>
        <v/>
      </c>
      <c r="W329" s="562" t="str">
        <f>IF($S$211-SUM($W$212:$W$217)-SUM($T$212:$W$217)=$S$211," ",IF(SUM($T$329:$V$329)=0,IF(SUM($W$212:$W$217)=0,$V$178," ")," "))</f>
        <v/>
      </c>
      <c r="X329" s="562" t="str">
        <f>IF($S$211-SUM($X$212:$X$217)-SUM($T$212:$X$217)=$S$211," ",IF(SUM($T$329:$W$329)=0,IF(SUM($X$212:$X$217)=0,$X$178," ")," "))</f>
        <v/>
      </c>
      <c r="Y329" s="562" t="str">
        <f>IF($S$211-SUM($Y$212:$Y$217)-SUM($T$212:$Y$217)=$S$211," ",IF(SUM($T$329:$X$329)=0,IF(SUM($Y$212:$Y$217)=0,$X$178," ")," "))</f>
        <v/>
      </c>
      <c r="Z329" s="562" t="str">
        <f>IF($S$211-SUM($Z$212:$Z$217)-SUM($T$212:$Z$217)=$S$211," ",IF(SUM($T$329:$Y$329)=0,IF(SUM($Z$212:$Z$217)=0,$Z$178," ")," "))</f>
        <v/>
      </c>
      <c r="AA329" s="562" t="str">
        <f>IF($S$211-SUM($AA$212:$AA$217)-SUM($T$212:$AA$217)=$S$211," ",IF(SUM($T$329:$Z$329)=0,IF(SUM($AA$212:$AA$217)=0,$Z$178," ")," "))</f>
        <v/>
      </c>
      <c r="AB329" s="562" t="str">
        <f>IF($S$211-SUM($AB$212:$AB$217)-SUM($T$212:$AB$217)=$S$211," ",IF(SUM($T$329:$AA$329)=0,IF(SUM($AB$212:$AB$217)=0,$AB$178," ")," "))</f>
        <v/>
      </c>
      <c r="AC329" s="562" t="str">
        <f>IF($S$211-SUM($AC$212:$AC$217)-SUM($T$212:$AC$217)=$S$211," ",IF(SUM($T$329:$AB$329)=0,IF(SUM($AC$212:$AC$217)=0,$AB$178," ")," "))</f>
        <v/>
      </c>
      <c r="AD329" s="562" t="str">
        <f>IF($S$211-SUM($AD$212:$AD$217)-SUM($T$212:$AC$217)=$S$211," ",IF(SUM($T$329:$AC$329)=0,IF(SUM($AD$212:$AD$217)=0,$AD$178," ")," "))</f>
        <v/>
      </c>
      <c r="AE329" s="562" t="str">
        <f>IF($S$211-SUM($AE$212:$AE$217)-SUM($T$212:$AE$217)=$S$211," ",IF(SUM($T$329:$AD$329)=0,IF(SUM($AE$212:$AE$217)=0,$AD$178," ")," "))</f>
        <v/>
      </c>
      <c r="AF329" s="562" t="str">
        <f>IF($S$211-SUM($AF$212:$AF$217)-SUM($T$212:$AF$217)=$S$211," ",IF(SUM($T$329:$AE$329)=0,IF(SUM($AF$212:$AF$217)=0,$AF$178," ")," "))</f>
        <v/>
      </c>
      <c r="AG329" s="562" t="str">
        <f>IF($S$211-SUM($AG$212:$AG$217)-SUM($T$212:$AG$217)=$S$211," ",IF(SUM($T$329:$AF$329)=0,IF(SUM($AG$212:$AG$217)=0,$AF$178," ")," "))</f>
        <v/>
      </c>
      <c r="AH329" s="562" t="str">
        <f>IF($S$211-SUM($AH$212:$AH$217)-SUM($T$212:$AH$217)=$S$211," ",IF(SUM($T$329:$AG$329)=0,IF(SUM($AH$212:$AH$217)=0,$AH$178," ")," "))</f>
        <v/>
      </c>
      <c r="AI329" s="562" t="str">
        <f>IF($S$211-SUM($AI$212:$AI$217)-SUM($T$212:$AI$217)=$S$211," ",IF(SUM($T$329:$AH$329)=0,IF(SUM($AI$212:$AI$217)=0,$AH$178," ")," "))</f>
        <v/>
      </c>
      <c r="AJ329" s="562" t="str">
        <f>IF($S$211-SUM($AJ$212:$AJ$217)-SUM($T$212:$AJ$217)=$S$211," ",IF(SUM($T$329:$AI$329)=0,IF(SUM($AJ$212:$AJ$217)=0,$AJ$178," ")," "))</f>
        <v/>
      </c>
      <c r="AK329" s="562" t="str">
        <f>IF($S$211-SUM($AK$212:$AK$217)-SUM($T$212:$AJ$217)=$S$211," ",IF(SUM($T$329:$AJ$329)=0,IF(SUM($AK$212:$AK$217)=0,$AJ$178," ")," "))</f>
        <v/>
      </c>
      <c r="AL329" s="562" t="str">
        <f>IF($S$211-SUM($AL$212:$AL$217)-SUM($T$212:$AL$217)=$S$211," ",IF(SUM($T$329:$AK$329)=0,IF(SUM($AL$212:$AL$217)=0,$AL$178," ")," "))</f>
        <v/>
      </c>
      <c r="AM329" s="562" t="str">
        <f>IF($S$211-SUM($AM$212:$AM$217)-SUM($T$212:$AM$217)=$S$211," ",IF(SUM($T$329:$AL$329)=0,IF(SUM($AM$212:$AM$217)=0,$AL$178," ")," "))</f>
        <v/>
      </c>
      <c r="AN329" s="562" t="str">
        <f>IF($S$211-SUM($AN$212:$AN$217)-SUM($T$212:$AN$217)=$S$211," ",IF(SUM($T$329:$AM$329)=0,IF(SUM($AN$212:$AN$217)=0,$AN$178," ")," "))</f>
        <v/>
      </c>
      <c r="AO329" s="562" t="str">
        <f>IF($S$211-SUM($AO$212:$AO$217)-SUM($T$212:$AO$217)=$S$211," ",IF(SUM($T$329:$AN$329)=0,IF(SUM(AO212:AO217)=0,$AN$178," ")," "))</f>
        <v/>
      </c>
      <c r="AP329" s="562" t="str">
        <f>IF($S$211-SUM($AP$212:$AP$217)-SUM($T$212:$AP$217)=$S$211," ",IF(SUM($T$329:$AO$329)=0,IF(SUM($AP$212:$AP$217)=0,$AP$178," ")," "))</f>
        <v/>
      </c>
      <c r="AQ329" s="562" t="str">
        <f>IF($S$211-SUM($AQ$212:$AQ$217)-SUM($T$212:$AQ$217)=S211," ",IF(SUM($T$329:$AP$329)=0,IF(SUM($AQ$212:$AQ$217)=0,$AP$178," ")," "))</f>
        <v/>
      </c>
      <c r="AR329" s="562" t="str">
        <f>IF(S211-SUM(AR212:AR217)-SUM(U212:AR217)=S211," ",IF(SUM(U329:AQ329)=0,IF(SUM(AR212:AR217)=0,$AR$178," ")," "))</f>
        <v/>
      </c>
      <c r="AS329" s="562" t="str">
        <f>IF($S$211-SUM($AS$212:$AS$217)-SUM($V$212:$AS$217)=$S$211," ",IF(SUM($V$329:$AR$329)=0,IF(SUM($AS$212:$AS$217)=0,$AP$178," ")," "))</f>
        <v/>
      </c>
      <c r="AT329" s="560"/>
      <c r="AU329" s="569">
        <f t="shared" si="143"/>
        <v>0</v>
      </c>
      <c r="AV329" s="563"/>
      <c r="AW329" s="599" t="s">
        <v>714</v>
      </c>
      <c r="AX329" s="564"/>
      <c r="AY329" s="562" t="b">
        <f>IF($AW$329=FALSE,IF($AU$329=8,SUM($T$335:$AI$335),IF($AU$329=9,SUM($T$335:$AK$335),IF($AU$329=10,SUM($T$335:$AM$335),IF($AU$329=11,SUM($T$335:$AO$335),IF($AU$329=12,SUM($T$335:$AQ$335)))))))</f>
        <v>0</v>
      </c>
      <c r="AZ329" s="564"/>
      <c r="BA329" s="562" t="str">
        <f t="shared" si="144"/>
        <v>72201  -  Investigaciones y desarrollo experimental en el campo de las ciencias sociales y las humanidades  como consultoría profesional</v>
      </c>
      <c r="BB329" s="188"/>
      <c r="BC329"/>
      <c r="BD329"/>
      <c r="BE329"/>
      <c r="BF329"/>
      <c r="BG329"/>
      <c r="BH329"/>
      <c r="BI329"/>
      <c r="BJ329"/>
      <c r="BK329"/>
      <c r="BL329"/>
      <c r="BM329"/>
      <c r="BN329"/>
      <c r="BO329" s="571" t="s">
        <v>15</v>
      </c>
      <c r="BP329" s="571" t="s">
        <v>15</v>
      </c>
      <c r="BQ329" s="571" t="s">
        <v>15</v>
      </c>
      <c r="BR329" s="571" t="s">
        <v>15</v>
      </c>
      <c r="BS329" s="159"/>
      <c r="BT329" s="159"/>
      <c r="BU329" s="159"/>
      <c r="BV329" s="159"/>
      <c r="BW329" s="159"/>
      <c r="BX329" s="159"/>
      <c r="BY329" s="159"/>
      <c r="BZ329" s="159"/>
      <c r="CA329" s="159"/>
      <c r="CB329" s="159"/>
      <c r="CC329" s="159" t="s">
        <v>194</v>
      </c>
      <c r="CD329" s="522">
        <f t="shared" ref="CD329:CO329" si="147">+CZ306</f>
        <v>0</v>
      </c>
      <c r="CE329" s="522">
        <f t="shared" si="147"/>
        <v>0</v>
      </c>
      <c r="CF329" s="522">
        <f t="shared" si="147"/>
        <v>0</v>
      </c>
      <c r="CG329" s="522">
        <f t="shared" si="147"/>
        <v>0</v>
      </c>
      <c r="CH329" s="522">
        <f t="shared" si="147"/>
        <v>0</v>
      </c>
      <c r="CI329" s="522">
        <f t="shared" si="147"/>
        <v>0</v>
      </c>
      <c r="CJ329" s="522">
        <f t="shared" si="147"/>
        <v>0</v>
      </c>
      <c r="CK329" s="522">
        <f t="shared" si="147"/>
        <v>0</v>
      </c>
      <c r="CL329" s="522">
        <f t="shared" si="147"/>
        <v>0</v>
      </c>
      <c r="CM329" s="522">
        <f t="shared" si="147"/>
        <v>0</v>
      </c>
      <c r="CN329" s="522">
        <f t="shared" si="147"/>
        <v>0</v>
      </c>
      <c r="CO329" s="522">
        <f t="shared" si="147"/>
        <v>0</v>
      </c>
      <c r="CP329" s="159"/>
      <c r="CQ329" s="159"/>
      <c r="CR329" s="159"/>
      <c r="CS329" s="159"/>
      <c r="CT329" s="159"/>
      <c r="CU329" s="159"/>
      <c r="CV329" s="159"/>
      <c r="CW329" s="159"/>
      <c r="CX329" s="159"/>
      <c r="CY329" s="159"/>
      <c r="CZ329" s="159"/>
      <c r="DA329" s="159"/>
      <c r="DB329" s="159"/>
      <c r="DC329" s="159"/>
      <c r="DD329" s="159"/>
      <c r="DE329" s="159"/>
      <c r="DF329" s="159"/>
      <c r="DG329" s="159"/>
      <c r="DH329" s="159"/>
      <c r="DI329" s="159"/>
      <c r="DJ329" s="159"/>
      <c r="DK329" s="159"/>
      <c r="DL329" s="159"/>
      <c r="DM329" s="159"/>
      <c r="DN329" s="159"/>
      <c r="DO329" s="159"/>
      <c r="DP329" s="159"/>
      <c r="DQ329" s="159"/>
      <c r="DR329" s="159"/>
      <c r="DS329" s="159"/>
      <c r="DT329" s="159"/>
      <c r="DU329" s="159"/>
      <c r="DV329" s="159"/>
      <c r="DW329" s="159"/>
      <c r="DX329" s="159"/>
      <c r="DY329" s="159"/>
      <c r="DZ329" s="159"/>
      <c r="EA329" s="159"/>
      <c r="EB329" s="159"/>
      <c r="EC329" s="159"/>
      <c r="ED329" s="159"/>
      <c r="EE329" s="159"/>
      <c r="EF329" s="159"/>
      <c r="EG329" s="159"/>
      <c r="EH329" s="159"/>
      <c r="EI329" s="159"/>
      <c r="EJ329" s="159"/>
      <c r="EK329" s="159"/>
      <c r="EL329" s="159"/>
      <c r="EM329" s="159"/>
      <c r="EN329" s="159"/>
      <c r="EO329" s="159"/>
      <c r="EP329" s="159"/>
      <c r="EQ329" s="159"/>
      <c r="ER329" s="159"/>
      <c r="ES329" s="159"/>
      <c r="ET329" s="159"/>
      <c r="EU329" s="159"/>
      <c r="EV329" s="159"/>
      <c r="EW329" s="159"/>
      <c r="EX329" s="159"/>
      <c r="EY329" s="159"/>
      <c r="EZ329" s="159"/>
      <c r="FA329" s="159"/>
      <c r="FB329" s="159"/>
      <c r="FC329" s="159"/>
      <c r="FD329" s="159"/>
      <c r="FE329" s="159"/>
      <c r="FF329" s="159"/>
      <c r="FG329" s="159"/>
      <c r="FH329" s="159"/>
      <c r="FI329" s="159"/>
      <c r="FJ329" s="159"/>
      <c r="FK329" s="159"/>
      <c r="FL329" s="159"/>
      <c r="FM329" s="159"/>
      <c r="FN329" s="159"/>
      <c r="FO329" s="159"/>
      <c r="FP329" s="159"/>
      <c r="FQ329" s="159"/>
      <c r="FR329" s="159"/>
      <c r="FS329" s="159"/>
      <c r="FT329" s="159"/>
      <c r="FU329" s="159"/>
      <c r="FV329" s="159"/>
      <c r="FW329" s="159"/>
      <c r="FX329" s="159"/>
    </row>
    <row r="330" spans="1:180" s="555" customFormat="1" ht="12.75" hidden="1" customHeight="1">
      <c r="A330" s="4"/>
      <c r="B330" s="516"/>
      <c r="C330" s="572"/>
      <c r="D330" s="573"/>
      <c r="E330" s="573"/>
      <c r="F330" s="573"/>
      <c r="G330" s="573"/>
      <c r="H330" s="573"/>
      <c r="I330" s="551"/>
      <c r="J330" s="551"/>
      <c r="K330" s="551"/>
      <c r="L330" s="551"/>
      <c r="M330" s="551"/>
      <c r="R330" s="552"/>
      <c r="S330" s="568">
        <v>6</v>
      </c>
      <c r="T330" s="562" t="str">
        <f>IF($S$218-SUM($T$219:$T$224)=$S$218," ",IF(SUM($T$219:$T$224)=0,$T$178," "))</f>
        <v/>
      </c>
      <c r="U330" s="562" t="str">
        <f>IF($S$218-SUM($U$219:$U$224)-SUM($T$219:$U$224)=$S$218," ",IF(SUM($T$330)=0,IF(SUM($U$219:$U$224)=0,$T$178," ")," "))</f>
        <v/>
      </c>
      <c r="V330" s="562" t="str">
        <f>IF($S$218-SUM($V$219:$V$224)-SUM($T$219:$V$224)=$S$218," ",IF(SUM($T$330:$U$330)=0,IF(SUM($V$219:$V$224)=0,$V$178," ")," "))</f>
        <v/>
      </c>
      <c r="W330" s="562" t="str">
        <f>IF($S$218-SUM($W$219:$W$224)-SUM($T$219:$W$224)=$S$218," ",IF(SUM($T$330:$V$330)=0,IF(SUM($W$219:$W$224)=0,$V$178," ")," "))</f>
        <v/>
      </c>
      <c r="X330" s="562" t="str">
        <f>IF($S$218-SUM($X$219:X$224)-SUM($T$219:$X$224)=$S$218," ",IF(SUM($T$330:$W$330)=0,IF(SUM($X$219:$X$224)=0,$X$178," ")," "))</f>
        <v/>
      </c>
      <c r="Y330" s="562" t="str">
        <f>IF($S$218-SUM($Y$219:$Y$224)-SUM($T$219:$Y$224)=$S$218," ",IF(SUM($T$330:$X$330)=0,IF(SUM($Y$219:$Y$224)=0,$X$178," ")," "))</f>
        <v/>
      </c>
      <c r="Z330" s="562" t="str">
        <f>IF($S$218-SUM($Z$219:$Z$224)-SUM($T$219:$Z$224)=$S$218," ",IF(SUM($T$330:$Y$330)=0,IF(SUM($Z$219:$Z$224)=0,$Z$178," ")," "))</f>
        <v/>
      </c>
      <c r="AA330" s="562" t="str">
        <f>IF($S$218-SUM($AA$219:$AA$224)-SUM($T$219:$AA$224)=$S$218," ",IF(SUM($T$330:$Z$330)=0,IF(SUM($AA$219:$AA$224)=0,$Z$178," ")," "))</f>
        <v/>
      </c>
      <c r="AB330" s="562" t="str">
        <f>IF($S$218-SUM($AB$219:$AB$224)-SUM($T$219:$AB$224)=$S$218," ",IF(SUM($T$330:$AA$330)=0,IF(SUM($AB$219:$AB$224)=0,$AB$178," ")," "))</f>
        <v/>
      </c>
      <c r="AC330" s="562" t="str">
        <f>IF($S$218-SUM($AC$219:$AC$224)-SUM($T$219:$AC$224)=$S$218," ",IF(SUM($T$330:$AB$330)=0,IF(SUM($AC$219:$AC$224)=0,$AB$178," ")," "))</f>
        <v/>
      </c>
      <c r="AD330" s="562" t="str">
        <f>IF($S$218-SUM($AD$219:$AD$224)-SUM($T$219:$AC$224)=$S$218," ",IF(SUM($T$330:$AC$330)=0,IF(SUM($AD$219:$AD$224)=0,$AD$178," ")," "))</f>
        <v/>
      </c>
      <c r="AE330" s="562" t="str">
        <f>IF($S$218-SUM($AE$219:$AE$224)-SUM($T$219:$AE$224)=$S$218," ",IF(SUM($T$330:$AD$330)=0,IF(SUM($AE$219:$AE$224)=0,$AD$178," ")," "))</f>
        <v/>
      </c>
      <c r="AF330" s="562" t="str">
        <f>IF($S$218-SUM($AF$219:$AF$224)-SUM($T$219:$AF$224)=$S$218," ",IF(SUM($T$330:$AE$330)=0,IF(SUM($AF$219:$AF$224)=0,$AF$178," ")," "))</f>
        <v/>
      </c>
      <c r="AG330" s="562" t="str">
        <f>IF($S$218-SUM($AG$219:$AG$224)-SUM($T$219:$AG$224)=$S$218," ",IF(SUM($T$330:$AF$330)=0,IF(SUM($AG$219:$AG$224)=0,$AF$178," ")," "))</f>
        <v/>
      </c>
      <c r="AH330" s="562" t="str">
        <f>IF($S$218-SUM($AH$219:$AH$224)-SUM($T$219:$AH$224)=$S$218," ",IF(SUM($T$330:$AG$330)=0,IF(SUM($AH$219:$AH$224)=0,$AH$178," ")," "))</f>
        <v/>
      </c>
      <c r="AI330" s="562" t="str">
        <f>IF($S$218-SUM($AI$219:$AI$224)-SUM($T$219:$AI$224)=$S$218," ",IF(SUM($T$330:$AH$330)=0,IF(SUM($AI$219:$AI$224)=0,$AH$178," ")," "))</f>
        <v/>
      </c>
      <c r="AJ330" s="562" t="str">
        <f>IF($S$218-SUM($AJ$219:$AJ$224)-SUM($T$219:$AJ$224)=$S$218," ",IF(SUM($T$330:$AI$330)=0,IF(SUM($AJ$219:$AJ$224)=0,$AJ$178," ")," "))</f>
        <v/>
      </c>
      <c r="AK330" s="562" t="str">
        <f>IF($S$218-SUM($AK$219:$AK$224)-SUM($T$219:$AJ$224)=$S$218," ",IF(SUM($T$330:$AJ$330)=0,IF(SUM($AK$219:$AK$224)=0,$AJ$178," ")," "))</f>
        <v/>
      </c>
      <c r="AL330" s="562" t="str">
        <f>IF($S$218-SUM($AL$219:$AL$224)-SUM($T$219:$AL$224)=$S$218," ",IF(SUM($T$330:$AK$330)=0,IF(SUM($AL$219:$AL$224)=0,$AL$178," ")," "))</f>
        <v/>
      </c>
      <c r="AM330" s="562" t="str">
        <f>IF($S$218-SUM($AM$219:$AM$224)-SUM($T$219:$AM$224)=$S$218," ",IF(SUM($T$330:$AL$330)=0,IF(SUM($AM$219:$AM$224)=0,$AL$178," ")," "))</f>
        <v/>
      </c>
      <c r="AN330" s="562" t="str">
        <f>IF($S$218-SUM($AN$219:$AN$224)-SUM($T$219:$AN$224)=$S$218," ",IF(SUM($T$330:$AM$330)=0,IF(SUM($AN$219:$AN$224)=0,$AN$178," ")," "))</f>
        <v/>
      </c>
      <c r="AO330" s="562" t="str">
        <f>IF($S$218-SUM($AO$219:$AO$224)-SUM($T$219:$AO$224)=$S$218," ",IF(SUM($T$330:$AN$330)=0,IF(SUM($AO$219:$AO$224)=0,$AN$178," ")," "))</f>
        <v/>
      </c>
      <c r="AP330" s="562" t="str">
        <f>IF($S$218-SUM($AP$219:$AP$224)-SUM($T$219:$AP$224)=$S$218," ",IF(SUM($T$330:$AO$330)=0,IF(SUM($AP$219:$AP$224)=0,$AP$178," ")," "))</f>
        <v/>
      </c>
      <c r="AQ330" s="562" t="str">
        <f>IF($S$218-SUM($AQ$219:$AQ$224)-SUM($T$219:$AQ$224)=$S$218," ",IF(SUM($T$330:$AP$330)=0,IF(SUM($AQ$219:$AQ$224)=0,$AP$178," ")," "))</f>
        <v/>
      </c>
      <c r="AR330" s="562" t="str">
        <f>IF(S218-SUM(AR219:AR224)-SUM(U219:AR224)=S218," ",IF(SUM(U330:AQ330)=0,IF(SUM(AR219:AR224)=0,$AR$178," ")," "))</f>
        <v/>
      </c>
      <c r="AS330" s="562" t="str">
        <f>IF($S$218-SUM($AS$219:$AS$224)-SUM($V$219:$AS$224)=$S$218," ",IF(SUM($V$330:$AR$330)=0,IF(SUM($AS$219:$AS$224)=0,$AP$178," ")," "))</f>
        <v/>
      </c>
      <c r="AT330" s="560"/>
      <c r="AU330" s="569">
        <f t="shared" si="143"/>
        <v>0</v>
      </c>
      <c r="AV330" s="563"/>
      <c r="AW330" s="599" t="s">
        <v>715</v>
      </c>
      <c r="AX330" s="564"/>
      <c r="AY330" s="562" t="b">
        <f>IF($AW$330=FALSE,IF($AU$330=8,SUM($T$335:$AI$335),IF($AU$330=9,SUM($T$335:$AK$335),IF($AU$330=10,SUM($T$335:$AM$335),IF($AU$330=11,SUM($T$335:$AO$335),IF($AU$330=12,SUM($T$335:$AQ$335)))))))</f>
        <v>0</v>
      </c>
      <c r="AZ330" s="564"/>
      <c r="BA330" s="562" t="str">
        <f t="shared" si="144"/>
        <v>73201  -  Estudios de mercado y realización de encuestas de opinión pública como consultoría profesional</v>
      </c>
      <c r="BB330" s="188"/>
      <c r="BC330"/>
      <c r="BD330"/>
      <c r="BE330"/>
      <c r="BF330"/>
      <c r="BG330"/>
      <c r="BH330"/>
      <c r="BI330"/>
      <c r="BJ330"/>
      <c r="BK330"/>
      <c r="BL330"/>
      <c r="BM330"/>
      <c r="BN330"/>
      <c r="BO330" s="571" t="s">
        <v>15</v>
      </c>
      <c r="BP330" s="571" t="s">
        <v>15</v>
      </c>
      <c r="BQ330" s="571" t="s">
        <v>15</v>
      </c>
      <c r="BR330" s="571" t="s">
        <v>15</v>
      </c>
      <c r="BS330" s="159"/>
      <c r="BT330" s="159"/>
      <c r="BU330" s="159"/>
      <c r="BV330" s="159"/>
      <c r="BW330" s="159"/>
      <c r="BX330" s="159"/>
      <c r="BY330" s="159"/>
      <c r="BZ330" s="159"/>
      <c r="CA330" s="159"/>
      <c r="CB330" s="159"/>
      <c r="CC330" s="159" t="s">
        <v>224</v>
      </c>
      <c r="CD330" s="522">
        <f t="shared" ref="CD330:CO330" si="148">+BQ306</f>
        <v>0</v>
      </c>
      <c r="CE330" s="522">
        <f t="shared" si="148"/>
        <v>0</v>
      </c>
      <c r="CF330" s="522">
        <f t="shared" si="148"/>
        <v>0</v>
      </c>
      <c r="CG330" s="522">
        <f t="shared" si="148"/>
        <v>0</v>
      </c>
      <c r="CH330" s="522">
        <f t="shared" si="148"/>
        <v>0</v>
      </c>
      <c r="CI330" s="522">
        <f t="shared" si="148"/>
        <v>0</v>
      </c>
      <c r="CJ330" s="522">
        <f t="shared" si="148"/>
        <v>0</v>
      </c>
      <c r="CK330" s="522">
        <f t="shared" si="148"/>
        <v>0</v>
      </c>
      <c r="CL330" s="522">
        <f t="shared" si="148"/>
        <v>0</v>
      </c>
      <c r="CM330" s="522">
        <f t="shared" si="148"/>
        <v>0</v>
      </c>
      <c r="CN330" s="522">
        <f t="shared" si="148"/>
        <v>0</v>
      </c>
      <c r="CO330" s="522">
        <f t="shared" si="148"/>
        <v>0</v>
      </c>
      <c r="CP330" s="159"/>
      <c r="CQ330" s="159"/>
      <c r="CR330" s="159"/>
      <c r="CS330" s="159"/>
      <c r="CT330" s="159"/>
      <c r="CU330" s="159"/>
      <c r="CV330" s="159"/>
      <c r="CW330" s="159"/>
      <c r="CX330" s="159"/>
      <c r="CY330" s="159"/>
      <c r="CZ330" s="159"/>
      <c r="DA330" s="159"/>
      <c r="DB330" s="159"/>
      <c r="DC330" s="159"/>
      <c r="DD330" s="159"/>
      <c r="DE330" s="159"/>
      <c r="DF330" s="159"/>
      <c r="DG330" s="159"/>
      <c r="DH330" s="159"/>
      <c r="DI330" s="159"/>
      <c r="DJ330" s="159"/>
      <c r="DK330" s="159"/>
      <c r="DL330" s="159"/>
      <c r="DM330" s="159"/>
      <c r="DN330" s="159"/>
      <c r="DO330" s="159"/>
      <c r="DP330" s="159"/>
      <c r="DQ330" s="159"/>
      <c r="DR330" s="159"/>
      <c r="DS330" s="159"/>
      <c r="DT330" s="159"/>
      <c r="DU330" s="159"/>
      <c r="DV330" s="159"/>
      <c r="DW330" s="159"/>
      <c r="DX330" s="159"/>
      <c r="DY330" s="159"/>
      <c r="DZ330" s="159"/>
      <c r="EA330" s="159"/>
      <c r="EB330" s="159"/>
      <c r="EC330" s="159"/>
      <c r="ED330" s="159"/>
      <c r="EE330" s="159"/>
      <c r="EF330" s="159"/>
      <c r="EG330" s="159"/>
      <c r="EH330" s="159"/>
      <c r="EI330" s="159"/>
      <c r="EJ330" s="159"/>
      <c r="EK330" s="159"/>
      <c r="EL330" s="159"/>
      <c r="EM330" s="159"/>
      <c r="EN330" s="159"/>
      <c r="EO330" s="159"/>
      <c r="EP330" s="159"/>
      <c r="EQ330" s="159"/>
      <c r="ER330" s="159"/>
      <c r="ES330" s="159"/>
      <c r="ET330" s="159"/>
      <c r="EU330" s="159"/>
      <c r="EV330" s="159"/>
      <c r="EW330" s="159"/>
      <c r="EX330" s="159"/>
      <c r="EY330" s="159"/>
      <c r="EZ330" s="159"/>
      <c r="FA330" s="159"/>
      <c r="FB330" s="159"/>
      <c r="FC330" s="159"/>
      <c r="FD330" s="159"/>
      <c r="FE330" s="159"/>
      <c r="FF330" s="159"/>
      <c r="FG330" s="159"/>
      <c r="FH330" s="159"/>
      <c r="FI330" s="159"/>
      <c r="FJ330" s="159"/>
      <c r="FK330" s="159"/>
      <c r="FL330" s="159"/>
      <c r="FM330" s="159"/>
      <c r="FN330" s="159"/>
      <c r="FO330" s="159"/>
      <c r="FP330" s="159"/>
      <c r="FQ330" s="159"/>
      <c r="FR330" s="159"/>
      <c r="FS330" s="159"/>
      <c r="FT330" s="159"/>
      <c r="FU330" s="159"/>
      <c r="FV330" s="159"/>
      <c r="FW330" s="159"/>
      <c r="FX330" s="159"/>
    </row>
    <row r="331" spans="1:180" s="555" customFormat="1" ht="12.75" hidden="1" customHeight="1">
      <c r="A331" s="4"/>
      <c r="B331" s="516"/>
      <c r="C331" s="572"/>
      <c r="D331" s="573"/>
      <c r="E331" s="573"/>
      <c r="F331" s="573"/>
      <c r="G331" s="573"/>
      <c r="H331" s="573"/>
      <c r="I331" s="551"/>
      <c r="J331" s="551"/>
      <c r="K331" s="551"/>
      <c r="L331" s="551"/>
      <c r="M331" s="551"/>
      <c r="R331" s="552"/>
      <c r="S331" s="568">
        <v>7</v>
      </c>
      <c r="T331" s="562" t="str">
        <f>IF($S$225-SUM($T$226:$T$231)=$S$225," ",IF(SUM($T$226:$T$231)=0,$T$178," "))</f>
        <v/>
      </c>
      <c r="U331" s="562" t="str">
        <f>IF($S$225-SUM($U$226:$U$231)-SUM($T$226:$U$231)=$S$225," ",IF(SUM($T$331)=0,IF(SUM($U$226:$U$231)=0,$T$178," ")," "))</f>
        <v/>
      </c>
      <c r="V331" s="562" t="str">
        <f>IF($S$225-SUM($V$226:$V$231)-SUM($T$226:$V$231)=$S$225," ",IF(SUM($T$331:$U$331)=0,IF(SUM($V$226:$V$231)=0,$V$178," ")," "))</f>
        <v/>
      </c>
      <c r="W331" s="562" t="str">
        <f>IF($S$225-SUM($W$226:$W$231)-SUM($T$226:$W$231)=$S$225," ",IF(SUM($T$331:$V$331)=0,IF(SUM($W$226:$W$231)=0,$V$178," ")," "))</f>
        <v/>
      </c>
      <c r="X331" s="562" t="str">
        <f>IF($S$225-SUM($X$226:$X$231)-SUM($T$226:$X$231)=$S$225," ",IF(SUM($T$331:$W$331)=0,IF(SUM($X$226:$X$231)=0,$X$178," ")," "))</f>
        <v/>
      </c>
      <c r="Y331" s="562" t="str">
        <f>IF($S$225-SUM($Y$226:$Y$231)-SUM($T$226:$Y$231)=$S$225," ",IF(SUM($T$331:$X$331)=0,IF(SUM($Y$226:$Y$231)=0,$X$178," ")," "))</f>
        <v/>
      </c>
      <c r="Z331" s="562" t="str">
        <f>IF($S$225-SUM($Z$226:$Z$231)-SUM($T$226:$Z$231)=$S$225," ",IF(SUM($T$331:$Y$331)=0,IF(SUM($Z$226:$Z$231)=0,$Z$178," ")," "))</f>
        <v/>
      </c>
      <c r="AA331" s="562" t="str">
        <f>IF($S$225-SUM($AA$226:$AA$231)-SUM($T$226:$AA$231)=$S$225," ",IF(SUM($T$331:$Z$331)=0,IF(SUM($AA$226:$AA$231)=0,$Z$178," ")," "))</f>
        <v/>
      </c>
      <c r="AB331" s="562" t="str">
        <f>IF($S$225-SUM($AB$226:$AB$231)-SUM($T$226:$AB$231)=$S$225," ",IF(SUM($T$331:$AA$331)=0,IF(SUM($AB$226:$AB$231)=0,$AB$178," ")," "))</f>
        <v/>
      </c>
      <c r="AC331" s="562" t="str">
        <f>IF($S$225-SUM($AC$226:$AC$231)-SUM($T$226:$AC$231)=$S$225," ",IF(SUM($T$331:$AB$331)=0,IF(SUM($AC$226:$AC$231)=0,$AB$178," ")," "))</f>
        <v/>
      </c>
      <c r="AD331" s="562" t="str">
        <f>IF($S$225-SUM($AD$226:$AD$231)-SUM($T$226:$AC$231)=$S$225," ",IF(SUM($T$331:$AC$331)=0,IF(SUM($AD$226:$AD$231)=0,$AD$178," ")," "))</f>
        <v/>
      </c>
      <c r="AE331" s="562" t="str">
        <f>IF($S$225-SUM($AE$226:$AE$231)-SUM($T$226:$AE$231)=$S$225," ",IF(SUM($T$331:$AD$331)=0,IF(SUM($AE$226:$AE$231)=0,$AD$178," ")," "))</f>
        <v/>
      </c>
      <c r="AF331" s="562" t="str">
        <f>IF($S$225-SUM($AF$226:$AF$231)-SUM($T$226:$AF$231)=$S$225," ",IF(SUM($T$331:$AE$331)=0,IF(SUM($AF$226:$AF$231)=0,$AF$178," ")," "))</f>
        <v/>
      </c>
      <c r="AG331" s="562" t="str">
        <f>IF($S$225-SUM($AG$226:$AG$231)-SUM($T$226:$AG$231)=$S$225," ",IF(SUM($T$331:$AF$331)=0,IF(SUM($AG$226:$AG$231)=0,$AF$178," ")," "))</f>
        <v/>
      </c>
      <c r="AH331" s="562" t="str">
        <f>IF($S$225-SUM($AH$226:$AH$231)-SUM($T$226:$AH$231)=$S$225," ",IF(SUM($T$331:$AG$331)=0,IF(SUM($AH$226:$AH$231)=0,$AH$178," ")," "))</f>
        <v/>
      </c>
      <c r="AI331" s="562" t="str">
        <f>IF($S$225-SUM($AI$226:$AI$231)-SUM($T$226:$AI$231)=$S$225," ",IF(SUM($T$331:$AH$331)=0,IF(SUM($AI$226:$AI$231)=0,$AH$178," ")," "))</f>
        <v/>
      </c>
      <c r="AJ331" s="562" t="str">
        <f>IF($S$225-SUM($AJ$226:$AJ$231)-SUM($T$226:$AJ$231)=$S$225," ",IF(SUM($T$331:$AI$331)=0,IF(SUM($AJ$226:$AJ$231)=0,$AJ$178," ")," "))</f>
        <v/>
      </c>
      <c r="AK331" s="562" t="str">
        <f>IF($S$225-SUM($AK$226:$AK$231)-SUM($T$226:$AJ$231)=$S$225," ",IF(SUM($T$331:$AJ$331)=0,IF(SUM($AK$226:$AK$231)=0,$AJ$178," ")," "))</f>
        <v/>
      </c>
      <c r="AL331" s="562" t="str">
        <f>IF($S$225-SUM($AL$226:$AL$231)-SUM($T$226:$AL$231)=$S$225," ",IF(SUM($T$331:$AK$331)=0,IF(SUM($AL$226:$AL$231)=0,$AL$178," ")," "))</f>
        <v/>
      </c>
      <c r="AM331" s="562" t="str">
        <f>IF($S$225-SUM($AM$226:$AM$231)-SUM($T$226:$AM$231)=$S$225," ",IF(SUM($T$331:$AL$331)=0,IF(SUM($AM$226:$AM$231)=0,$AL$178," ")," "))</f>
        <v/>
      </c>
      <c r="AN331" s="562" t="str">
        <f>IF($S$225-SUM($AN$226:$AN$231)-SUM($T$226:$AN$231)=$S$225," ",IF(SUM($T$331:$AM$331)=0,IF(SUM($AN$226:$AN$231)=0,$AN$178," ")," "))</f>
        <v/>
      </c>
      <c r="AO331" s="562" t="str">
        <f>IF($S$225-SUM($AO$226:$AO$231)-SUM($T$226:$AO$231)=$S$225," ",IF(SUM($T$331:$AN$331)=0,IF(SUM($AO$226:$AO$231)=0,$AN$178," ")," "))</f>
        <v/>
      </c>
      <c r="AP331" s="562" t="str">
        <f>IF($S$225-SUM($AP$226:$AP$231)-SUM($T$226:$AP$231)=$S$225," ",IF(SUM($T$331:$AO$331)=0,IF(SUM($AP$226:$AP$231)=0,$AP$178," ")," "))</f>
        <v/>
      </c>
      <c r="AQ331" s="562" t="str">
        <f>IF($S$225-SUM($AQ$226:$AQ$231)-SUM($T$226:$AQ$231)=$S$225," ",IF(SUM($T$331:$AP$331)=0,IF(SUM($AQ$226:$AQ$231)=0,$AP$178," ")," "))</f>
        <v/>
      </c>
      <c r="AR331" s="562" t="str">
        <f>IF(S225-SUM(AR226:AR231)-SUM(U226:AR231)=S225," ",IF(SUM(U331:AQ331)=0,IF(SUM(AR226:AR231)=0,$AR$178," ")," "))</f>
        <v/>
      </c>
      <c r="AS331" s="562" t="str">
        <f>IF($S$225-SUM($AS$226:$AS$231)-SUM($V$226:$AS$231)=$S$225," ",IF(SUM($V$331:$AR$331)=0,IF(SUM($AS$226:$AS$231)=0,$AP$178," ")," "))</f>
        <v/>
      </c>
      <c r="AT331" s="560"/>
      <c r="AU331" s="569">
        <f t="shared" si="143"/>
        <v>0</v>
      </c>
      <c r="AV331" s="563"/>
      <c r="AW331" s="599" t="s">
        <v>716</v>
      </c>
      <c r="AX331" s="564"/>
      <c r="AY331" s="562" t="b">
        <f>IF($AW$331=FALSE,IF($AU$331=8,SUM($T$335:$AI$335),IF($AU$331=9,SUM($T$335:$AK$335),IF($AU$331=10,SUM($T$335:$AM$335),IF($AU$331=11,SUM($T$335:$AO$335),IF($AU$331=12,SUM($T$335:$AQ$335)))))))</f>
        <v>0</v>
      </c>
      <c r="AZ331" s="564"/>
      <c r="BA331" s="562" t="str">
        <f t="shared" si="144"/>
        <v>74101  -  Actividades especializadas de diseño como consultoría profesional</v>
      </c>
      <c r="BB331" s="188"/>
      <c r="BC331"/>
      <c r="BD331"/>
      <c r="BE331"/>
      <c r="BF331"/>
      <c r="BG331"/>
      <c r="BH331"/>
      <c r="BI331"/>
      <c r="BJ331"/>
      <c r="BK331"/>
      <c r="BL331"/>
      <c r="BM331"/>
      <c r="BN331"/>
      <c r="BO331" s="571" t="s">
        <v>15</v>
      </c>
      <c r="BP331" s="571" t="s">
        <v>15</v>
      </c>
      <c r="BQ331" s="571" t="s">
        <v>15</v>
      </c>
      <c r="BR331" s="571" t="s">
        <v>15</v>
      </c>
      <c r="BS331" s="159"/>
      <c r="BT331" s="159"/>
      <c r="BU331" s="159"/>
      <c r="BV331" s="159"/>
      <c r="BW331" s="159"/>
      <c r="BX331" s="159"/>
      <c r="BY331" s="159"/>
      <c r="BZ331" s="159"/>
      <c r="CA331" s="159"/>
      <c r="CB331" s="159"/>
      <c r="CC331" s="159" t="s">
        <v>195</v>
      </c>
      <c r="CD331" s="522">
        <f t="shared" ref="CD331:CO331" si="149">+DM306</f>
        <v>0</v>
      </c>
      <c r="CE331" s="522">
        <f t="shared" si="149"/>
        <v>0</v>
      </c>
      <c r="CF331" s="522">
        <f t="shared" si="149"/>
        <v>0</v>
      </c>
      <c r="CG331" s="522">
        <f t="shared" si="149"/>
        <v>0</v>
      </c>
      <c r="CH331" s="522">
        <f t="shared" si="149"/>
        <v>0</v>
      </c>
      <c r="CI331" s="522">
        <f t="shared" si="149"/>
        <v>0</v>
      </c>
      <c r="CJ331" s="522">
        <f t="shared" si="149"/>
        <v>0</v>
      </c>
      <c r="CK331" s="522">
        <f t="shared" si="149"/>
        <v>0</v>
      </c>
      <c r="CL331" s="522">
        <f t="shared" si="149"/>
        <v>0</v>
      </c>
      <c r="CM331" s="522">
        <f t="shared" si="149"/>
        <v>0</v>
      </c>
      <c r="CN331" s="522">
        <f t="shared" si="149"/>
        <v>0</v>
      </c>
      <c r="CO331" s="522">
        <f t="shared" si="149"/>
        <v>0</v>
      </c>
      <c r="CP331" s="159"/>
      <c r="CQ331" s="159"/>
      <c r="CR331" s="159"/>
      <c r="CS331" s="159"/>
      <c r="CT331" s="159"/>
      <c r="CU331" s="159"/>
      <c r="CV331" s="159"/>
      <c r="CW331" s="159"/>
      <c r="CX331" s="159"/>
      <c r="CY331" s="159"/>
      <c r="CZ331" s="159"/>
      <c r="DA331" s="159"/>
      <c r="DB331" s="159"/>
      <c r="DC331" s="159"/>
      <c r="DD331" s="159"/>
      <c r="DE331" s="159"/>
      <c r="DF331" s="159"/>
      <c r="DG331" s="159"/>
      <c r="DH331" s="159"/>
      <c r="DI331" s="159"/>
      <c r="DJ331" s="159"/>
      <c r="DK331" s="159"/>
      <c r="DL331" s="159"/>
      <c r="DM331" s="159"/>
      <c r="DN331" s="159"/>
      <c r="DO331" s="159"/>
      <c r="DP331" s="159"/>
      <c r="DQ331" s="159"/>
      <c r="DR331" s="159"/>
      <c r="DS331" s="159"/>
      <c r="DT331" s="159"/>
      <c r="DU331" s="159"/>
      <c r="DV331" s="159"/>
      <c r="DW331" s="159"/>
      <c r="DX331" s="159"/>
      <c r="DY331" s="159"/>
      <c r="DZ331" s="159"/>
      <c r="EA331" s="159"/>
      <c r="EB331" s="159"/>
      <c r="EC331" s="159"/>
      <c r="ED331" s="159"/>
      <c r="EE331" s="159"/>
      <c r="EF331" s="159"/>
      <c r="EG331" s="159"/>
      <c r="EH331" s="159"/>
      <c r="EI331" s="159"/>
      <c r="EJ331" s="159"/>
      <c r="EK331" s="159"/>
      <c r="EL331" s="159"/>
      <c r="EM331" s="159"/>
      <c r="EN331" s="159"/>
      <c r="EO331" s="159"/>
      <c r="EP331" s="159"/>
      <c r="EQ331" s="159"/>
      <c r="ER331" s="159"/>
      <c r="ES331" s="159"/>
      <c r="ET331" s="159"/>
      <c r="EU331" s="159"/>
      <c r="EV331" s="159"/>
      <c r="EW331" s="159"/>
      <c r="EX331" s="159"/>
      <c r="EY331" s="159"/>
      <c r="EZ331" s="159"/>
      <c r="FA331" s="159"/>
      <c r="FB331" s="159"/>
      <c r="FC331" s="159"/>
      <c r="FD331" s="159"/>
      <c r="FE331" s="159"/>
      <c r="FF331" s="159"/>
      <c r="FG331" s="159"/>
      <c r="FH331" s="159"/>
      <c r="FI331" s="159"/>
      <c r="FJ331" s="159"/>
      <c r="FK331" s="159"/>
      <c r="FL331" s="159"/>
      <c r="FM331" s="159"/>
      <c r="FN331" s="159"/>
      <c r="FO331" s="159"/>
      <c r="FP331" s="159"/>
      <c r="FQ331" s="159"/>
      <c r="FR331" s="159"/>
      <c r="FS331" s="159"/>
      <c r="FT331" s="159"/>
      <c r="FU331" s="159"/>
      <c r="FV331" s="159"/>
      <c r="FW331" s="159"/>
      <c r="FX331" s="159"/>
    </row>
    <row r="332" spans="1:180" s="555" customFormat="1" ht="12.75" hidden="1" customHeight="1">
      <c r="A332" s="4"/>
      <c r="B332" s="516"/>
      <c r="C332" s="572"/>
      <c r="D332" s="573"/>
      <c r="E332" s="573"/>
      <c r="F332" s="573"/>
      <c r="G332" s="573"/>
      <c r="H332" s="573"/>
      <c r="I332" s="551"/>
      <c r="J332" s="551"/>
      <c r="K332" s="551"/>
      <c r="L332" s="551"/>
      <c r="M332" s="551"/>
      <c r="R332" s="552"/>
      <c r="S332" s="568">
        <v>8</v>
      </c>
      <c r="T332" s="562" t="str">
        <f>IF(S232-SUM(T233:T238)=S232," ",IF(SUM($T$233:$T$238)=0,$T$178," "))</f>
        <v/>
      </c>
      <c r="U332" s="562" t="str">
        <f>IF($S$232-SUM($U$233:$U$238)-SUM($T$233:$U$238)=$S$232," ",IF(SUM($T$332)=0,IF(SUM($U$233:$U$238)=0,$T$178," ")," "))</f>
        <v/>
      </c>
      <c r="V332" s="562" t="str">
        <f>IF($S$232-SUM($V$233:$V$238)-SUM($T$233:$V$238)=$S$232," ",IF(SUM($T$332:$U$332)=0,IF(SUM($V$233:$V$238)=0,$V$178," ")," "))</f>
        <v/>
      </c>
      <c r="W332" s="562" t="str">
        <f>IF($S$232-SUM($W$233:$W$238)-SUM($T$233:$W$238)=$S$232," ",IF(SUM($T$332:$V$332)=0,IF(SUM($W$233:$W$238)=0,$V$178," ")," "))</f>
        <v/>
      </c>
      <c r="X332" s="562" t="str">
        <f>IF($S$232-SUM($X$233:$X$238)-SUM($T$233:$X$238)=$S$232," ",IF(SUM($T$332:$W$332)=0,IF(SUM($X$233:$X$238)=0,$X$178," ")," "))</f>
        <v/>
      </c>
      <c r="Y332" s="562" t="str">
        <f>IF($S$232-SUM($Y$233:$Y$238)-SUM($T$233:$Y$238)=$S$232," ",IF(SUM($T$332:$X$332)=0,IF(SUM($Y$233:$Y$238)=0,$X$178," ")," "))</f>
        <v/>
      </c>
      <c r="Z332" s="562" t="str">
        <f>IF(S$232-SUM($Z$233:$Z$238)-SUM($T$233:$Z$238)=$S$232," ",IF(SUM($T$332:$Y$332)=0,IF(SUM($Z$233:$Z$238)=0,$Z$178," ")," "))</f>
        <v/>
      </c>
      <c r="AA332" s="562" t="str">
        <f>IF($S$232-SUM($AA$233:$AA$238)-SUM($T$233:AA$238)=S232," ",IF(SUM($T$332:$Z$332)=0,IF(SUM($AA$233:$AA$238)=0,$Z$178," ")," "))</f>
        <v/>
      </c>
      <c r="AB332" s="562" t="str">
        <f>IF($S$232-SUM($AB$233:$AB$238)-SUM($T$233:$AB$238)=$S$232," ",IF(SUM($T$332:$AA$332)=0,IF(SUM($AB$233:$AB$238)=0,$AB$178," ")," "))</f>
        <v/>
      </c>
      <c r="AC332" s="562" t="str">
        <f>IF($S$232-SUM($AC$233:$AC$238)-SUM($T$233:$AC$238)=$S$232," ",IF(SUM($T$332:$AB$332)=0,IF(SUM($AC$233:$AC$238)=0,$AB$178," ")," "))</f>
        <v/>
      </c>
      <c r="AD332" s="562" t="str">
        <f>IF($S$232-SUM($AD$233:$AD$238)-SUM($T$233:$AC$238)=$S$232," ",IF(SUM($T$332:$AC$332)=0,IF(SUM($AD$233:$AD$238)=0,$AD$178," ")," "))</f>
        <v/>
      </c>
      <c r="AE332" s="562" t="str">
        <f>IF($S$232-SUM($AE$233:$AE$238)-SUM($T$233:$AE$238)=$S$232," ",IF(SUM($T$332:$AD$332)=0,IF(SUM($AE$233:$AE$238)=0,$AD$178," ")," "))</f>
        <v/>
      </c>
      <c r="AF332" s="562" t="str">
        <f>IF($S$232-SUM($AF$233:$AF$238)-SUM($T$233:$AF$238)=$S$232," ",IF(SUM($T$332:$AE$332)=0,IF(SUM($AF$233:$AF$238)=0,$AF$178," ")," "))</f>
        <v/>
      </c>
      <c r="AG332" s="562" t="str">
        <f>IF($S$232-SUM($AG$233:$AG$238)-SUM($T$233:$AG$238)=$S$232," ",IF(SUM($T$332:$AF$332)=0,IF(SUM($AG$233:$AG$238)=0,$AF$178," ")," "))</f>
        <v/>
      </c>
      <c r="AH332" s="562" t="str">
        <f>IF($S$232-SUM($AH$233:$AH$238)-SUM($T$233:$AH$238)=$S$232," ",IF(SUM($T$332:$AG$332)=0,IF(SUM($AH$233:$AH$238)=0,$AH$178," ")," "))</f>
        <v/>
      </c>
      <c r="AI332" s="562" t="str">
        <f>IF($S$232-SUM($AI$233:$AI$238)-SUM($T$233:$AI$238)=$S$232," ",IF(SUM($T$332:$AH$332)=0,IF(SUM($AI$233:$AI$238)=0,$AH$178," ")," "))</f>
        <v/>
      </c>
      <c r="AJ332" s="562" t="str">
        <f>IF($S$232-SUM($AJ$233:$AJ$238)-SUM($T$233:$AJ$238)=$S$232," ",IF(SUM($T$332:$AI$332)=0,IF(SUM($AJ$233:$AJ$238)=0,$AJ$178," ")," "))</f>
        <v/>
      </c>
      <c r="AK332" s="562" t="str">
        <f>IF($S$232-SUM($AK$233:$AK$238)-SUM($T$233:$AJ$238)=$S$232," ",IF(SUM($T$332:$AJ$332)=0,IF(SUM($AK$233:$AK$238)=0,$AJ$178," ")," "))</f>
        <v/>
      </c>
      <c r="AL332" s="562" t="str">
        <f>IF($S$232-SUM($AL$233:$AL$238)-SUM($T$233:$AL$238)=$S$232," ",IF(SUM($T$332:$AK$332)=0,IF(SUM($AL$233:$AL$238)=0,$AL$178," ")," "))</f>
        <v/>
      </c>
      <c r="AM332" s="562" t="str">
        <f>IF($S$232-SUM($AM$233:$AM$238)-SUM($T$233:$AM$238)=$S$232," ",IF(SUM($T$332:$AL$332)=0,IF(SUM($AM$233:$AM$238)=0,$AL$178," ")," "))</f>
        <v/>
      </c>
      <c r="AN332" s="562" t="str">
        <f>IF($S$232-SUM($AN$233:$AN$238)-SUM($T$233:$AN$238)=$S$232," ",IF(SUM($T$332:$AM$332)=0,IF(SUM($AN$233:$AN$238)=0,$AN$178," ")," "))</f>
        <v/>
      </c>
      <c r="AO332" s="562" t="str">
        <f>IF($S$232-SUM($AO$233:$AO$238)-SUM($T$233:$AO$238)=$S$232," ",IF(SUM($T$332:$AN$332)=0,IF(SUM($AO$233:$AO$238)=0,$AN$178," ")," "))</f>
        <v/>
      </c>
      <c r="AP332" s="562" t="str">
        <f>IF($S$232-SUM($AP$233:$AP$238)-SUM($T$233:$AP$238)=$S$232," ",IF(SUM($T$332:$AO$332)=0,IF(SUM($AP$233:$AP$238)=0,$AP$178," ")," "))</f>
        <v/>
      </c>
      <c r="AQ332" s="562" t="str">
        <f>IF($S$232-SUM($AQ$233:$AQ$238)-SUM($T$233:$AQ$238)=$S$232," ",IF(SUM($T$332:$AP$332)=0,IF(SUM($AQ$233:$AQ$238)=0,$AP$178," ")," "))</f>
        <v/>
      </c>
      <c r="AR332" s="562" t="str">
        <f>IF(S232-SUM(AR233:AR238)-SUM(U233:AR238)=S232," ",IF(SUM(U332:AQ332)=0,IF(SUM(AR233:AR238)=0,$AR$178," ")," "))</f>
        <v/>
      </c>
      <c r="AS332" s="562" t="str">
        <f>IF($S$232-SUM($AS$233:$AS$238)-SUM($V$233:$AS$238)=$S$232," ",IF(SUM($V$332:$AR$332)=0,IF(SUM($AS$233:$AS$238)=0,$AP$178," ")," "))</f>
        <v/>
      </c>
      <c r="AT332" s="560"/>
      <c r="AU332" s="569">
        <f t="shared" si="143"/>
        <v>0</v>
      </c>
      <c r="AV332" s="563"/>
      <c r="AW332" s="599" t="s">
        <v>717</v>
      </c>
      <c r="AX332" s="564"/>
      <c r="AY332" s="562" t="b">
        <f>IF($AW$332=FALSE,IF($AU$332=8,SUM($T$335:$AI$335),IF($AU$332=9,SUM($T$335:$AK$335),IF($AU$332=10,SUM($T$335:$AM$335),IF($AU$332=11,SUM($T$335:$AO$335),IF($AU$332=12,SUM($T$335:$AQ$335)))))))</f>
        <v>0</v>
      </c>
      <c r="AZ332" s="564"/>
      <c r="BA332" s="562" t="str">
        <f t="shared" si="144"/>
        <v>74901  -  Otras actividades profesionales, científicas y técnicas n.c.p. como consultoría profesional (incluye actividades de periodistas)</v>
      </c>
      <c r="BB332" s="188"/>
      <c r="BC332"/>
      <c r="BD332"/>
      <c r="BE332"/>
      <c r="BF332"/>
      <c r="BG332"/>
      <c r="BH332"/>
      <c r="BI332"/>
      <c r="BJ332"/>
      <c r="BK332"/>
      <c r="BL332"/>
      <c r="BM332"/>
      <c r="BN332"/>
      <c r="BO332" s="571" t="s">
        <v>15</v>
      </c>
      <c r="BP332" s="571" t="s">
        <v>15</v>
      </c>
      <c r="BQ332" s="571" t="s">
        <v>15</v>
      </c>
      <c r="BR332" s="571" t="s">
        <v>15</v>
      </c>
      <c r="BS332" s="159"/>
      <c r="BT332" s="159"/>
      <c r="BU332" s="159"/>
      <c r="BV332" s="159"/>
      <c r="BW332" s="159"/>
      <c r="BX332" s="159"/>
      <c r="BY332" s="159"/>
      <c r="BZ332" s="159"/>
      <c r="CA332" s="159"/>
      <c r="CB332" s="159"/>
      <c r="CC332" s="159" t="s">
        <v>199</v>
      </c>
      <c r="CD332" s="522">
        <f t="shared" ref="CD332:CO332" si="150">+FM306</f>
        <v>0</v>
      </c>
      <c r="CE332" s="522">
        <f t="shared" si="150"/>
        <v>0</v>
      </c>
      <c r="CF332" s="522">
        <f t="shared" si="150"/>
        <v>0</v>
      </c>
      <c r="CG332" s="522">
        <f t="shared" si="150"/>
        <v>0</v>
      </c>
      <c r="CH332" s="522">
        <f t="shared" si="150"/>
        <v>0</v>
      </c>
      <c r="CI332" s="522">
        <f t="shared" si="150"/>
        <v>0</v>
      </c>
      <c r="CJ332" s="522">
        <f t="shared" si="150"/>
        <v>0</v>
      </c>
      <c r="CK332" s="522">
        <f t="shared" si="150"/>
        <v>0</v>
      </c>
      <c r="CL332" s="522">
        <f t="shared" si="150"/>
        <v>0</v>
      </c>
      <c r="CM332" s="522">
        <f t="shared" si="150"/>
        <v>0</v>
      </c>
      <c r="CN332" s="522">
        <f t="shared" si="150"/>
        <v>0</v>
      </c>
      <c r="CO332" s="522">
        <f t="shared" si="150"/>
        <v>0</v>
      </c>
      <c r="CP332" s="159"/>
      <c r="CQ332" s="159"/>
      <c r="CR332" s="159"/>
      <c r="CS332" s="159"/>
      <c r="CT332" s="159"/>
      <c r="CU332" s="159"/>
      <c r="CV332" s="159"/>
      <c r="CW332" s="159"/>
      <c r="CX332" s="159"/>
      <c r="CY332" s="159"/>
      <c r="CZ332" s="159"/>
      <c r="DA332" s="159"/>
      <c r="DB332" s="159"/>
      <c r="DC332" s="159"/>
      <c r="DD332" s="159"/>
      <c r="DE332" s="159"/>
      <c r="DF332" s="159"/>
      <c r="DG332" s="159"/>
      <c r="DH332" s="159"/>
      <c r="DI332" s="159"/>
      <c r="DJ332" s="159"/>
      <c r="DK332" s="159"/>
      <c r="DL332" s="159"/>
      <c r="DM332" s="159"/>
      <c r="DN332" s="159"/>
      <c r="DO332" s="159"/>
      <c r="DP332" s="159"/>
      <c r="DQ332" s="159"/>
      <c r="DR332" s="159"/>
      <c r="DS332" s="159"/>
      <c r="DT332" s="159"/>
      <c r="DU332" s="159"/>
      <c r="DV332" s="159"/>
      <c r="DW332" s="159"/>
      <c r="DX332" s="159"/>
      <c r="DY332" s="159"/>
      <c r="DZ332" s="159"/>
      <c r="EA332" s="159"/>
      <c r="EB332" s="159"/>
      <c r="EC332" s="159"/>
      <c r="ED332" s="159"/>
      <c r="EE332" s="159"/>
      <c r="EF332" s="159"/>
      <c r="EG332" s="159"/>
      <c r="EH332" s="159"/>
      <c r="EI332" s="159"/>
      <c r="EJ332" s="159"/>
      <c r="EK332" s="159"/>
      <c r="EL332" s="159"/>
      <c r="EM332" s="159"/>
      <c r="EN332" s="159"/>
      <c r="EO332" s="159"/>
      <c r="EP332" s="159"/>
      <c r="EQ332" s="159"/>
      <c r="ER332" s="159"/>
      <c r="ES332" s="159"/>
      <c r="ET332" s="159"/>
      <c r="EU332" s="159"/>
      <c r="EV332" s="159"/>
      <c r="EW332" s="159"/>
      <c r="EX332" s="159"/>
      <c r="EY332" s="159"/>
      <c r="EZ332" s="159"/>
      <c r="FA332" s="159"/>
      <c r="FB332" s="159"/>
      <c r="FC332" s="159"/>
      <c r="FD332" s="159"/>
      <c r="FE332" s="159"/>
      <c r="FF332" s="159"/>
      <c r="FG332" s="159"/>
      <c r="FH332" s="159"/>
      <c r="FI332" s="159"/>
      <c r="FJ332" s="159"/>
      <c r="FK332" s="159"/>
      <c r="FL332" s="159"/>
      <c r="FM332" s="159"/>
      <c r="FN332" s="159"/>
      <c r="FO332" s="159"/>
      <c r="FP332" s="159"/>
      <c r="FQ332" s="159"/>
      <c r="FR332" s="159"/>
      <c r="FS332" s="159"/>
      <c r="FT332" s="159"/>
      <c r="FU332" s="159"/>
      <c r="FV332" s="159"/>
      <c r="FW332" s="159"/>
      <c r="FX332" s="159"/>
    </row>
    <row r="333" spans="1:180" s="555" customFormat="1" ht="12.75" hidden="1" customHeight="1">
      <c r="A333" s="4"/>
      <c r="B333" s="516"/>
      <c r="C333" s="572"/>
      <c r="D333" s="573"/>
      <c r="E333" s="573"/>
      <c r="F333" s="573"/>
      <c r="G333" s="573"/>
      <c r="H333" s="573"/>
      <c r="I333" s="551"/>
      <c r="J333" s="551"/>
      <c r="K333" s="551"/>
      <c r="L333" s="551"/>
      <c r="M333" s="551"/>
      <c r="R333" s="552"/>
      <c r="S333" s="568">
        <v>9</v>
      </c>
      <c r="T333" s="562" t="str">
        <f>IF($S$239-SUM($T$240:$T$245)=$S$239," ",IF(SUM($T$240:$T$245)=0,$T$178," "))</f>
        <v/>
      </c>
      <c r="U333" s="562" t="str">
        <f>IF($S$239-SUM($U$240:$U$245)-SUM($T$240:$U$245)=$S$239," ",IF(SUM($T$333)=0,IF(SUM($U$240:$U$245)=0,$T$178," ")," "))</f>
        <v/>
      </c>
      <c r="V333" s="562" t="str">
        <f>IF($S$239-SUM($V$240:$V$245)-SUM($T$240:$V$245)=$S$239," ",IF(SUM($T$333:$U$333)=0,IF(SUM($V$240:$V$245)=0,$V$178," ")," "))</f>
        <v/>
      </c>
      <c r="W333" s="562" t="str">
        <f>IF($S$239-SUM($W$240:$W$245)-SUM($T$240:$W$245)=$S$239," ",IF(SUM($T$333:$V$333)=0,IF(SUM($W$240:$W$245)=0,$V$178," ")," "))</f>
        <v/>
      </c>
      <c r="X333" s="562" t="str">
        <f>IF($S$239-SUM($X$240:$X$245)-SUM($T$240:$X$245)=$S$239," ",IF(SUM($T$333:$W$333)=0,IF(SUM($X$240:$X$245)=0,$X$178," ")," "))</f>
        <v/>
      </c>
      <c r="Y333" s="562" t="str">
        <f>IF($S$239-SUM($Y$240:$Y$245)-SUM($T$240:$Y$245)=$S$239," ",IF(SUM($T$333:$X$333)=0,IF(SUM($Y$240:$Y$245)=0,$X$178," ")," "))</f>
        <v/>
      </c>
      <c r="Z333" s="562" t="str">
        <f>IF($S$239-SUM($Z$240:$Z$245)-SUM($T$240:$Z$245)=$S$239," ",IF(SUM($T$333:$Y$333)=0,IF(SUM($Z$240:$Z$245)=0,$Z$178," ")," "))</f>
        <v/>
      </c>
      <c r="AA333" s="562" t="str">
        <f>IF($S$239-SUM($AA$240:$AA$245)-SUM($T$240:$AA$245)=$S$239," ",IF(SUM($T$333:$Z$333)=0,IF(SUM($AA$240:$AA$245)=0,$Z$178," ")," "))</f>
        <v/>
      </c>
      <c r="AB333" s="562" t="str">
        <f>IF($S$239-SUM($AB$240:$AB$245)-SUM($T$240:$AB$245)=$S$239," ",IF(SUM($T$333:$AA$333)=0,IF(SUM($AB$240:$AB$245)=0,$AB$178," ")," "))</f>
        <v/>
      </c>
      <c r="AC333" s="562" t="str">
        <f>IF($S$239-SUM($AC$240:$AC$245)-SUM($T$240:$AC$245)=$S$239," ",IF(SUM($T$333:$AB$333)=0,IF(SUM($AC$240:$AC$245)=0,$AB$178," ")," "))</f>
        <v/>
      </c>
      <c r="AD333" s="562" t="str">
        <f>IF($S$239-SUM($AD$240:$AD$245)-SUM($T$240:$AC$245)=$S$239," ",IF(SUM($T$333:$AC$333)=0,IF(SUM($AD$240:$AD$245)=0,$AD$178," ")," "))</f>
        <v/>
      </c>
      <c r="AE333" s="562" t="str">
        <f>IF($S$239-SUM($AE$240:$AE$245)-SUM($T$240:$AE$245)=$S$239," ",IF(SUM($T$333:$AD$333)=0,IF(SUM($AE$240:$AE$245)=0,$AD$178," ")," "))</f>
        <v/>
      </c>
      <c r="AF333" s="562" t="str">
        <f>IF($S$239-SUM($AF$240:$AF$245)-SUM($T$240:$AF$245)=$S$239," ",IF(SUM($T$333:$AE$333)=0,IF(SUM($AF$240:$AF$245)=0,$AF$178," ")," "))</f>
        <v/>
      </c>
      <c r="AG333" s="562" t="str">
        <f>IF($S$239-SUM($AG$240:$AG$245)-SUM($T$240:$AG$245)=$S$239," ",IF(SUM($T$333:$AF$333)=0,IF(SUM($AG$240:$AG$245)=0,$AF$178," ")," "))</f>
        <v/>
      </c>
      <c r="AH333" s="562" t="str">
        <f>IF($S$239-SUM($AH$240:$AH$245)-SUM($T$240:$AH$245)=$S$239," ",IF(SUM($T$333:$AG$333)=0,IF(SUM($AH$240:$AH$245)=0,$AH$178," ")," "))</f>
        <v/>
      </c>
      <c r="AI333" s="562" t="str">
        <f>IF($S$239-SUM($AI$240:$AI$245)-SUM($T$240:$AI$245)=$S$239," ",IF(SUM($T$333:$AH$333)=0,IF(SUM($AI$240:$AI$245)=0,$AH$178," ")," "))</f>
        <v/>
      </c>
      <c r="AJ333" s="562" t="str">
        <f>IF($S$239-SUM($AJ$240:$AJ$245)-SUM($T$240:$AJ$245)=$S$239," ",IF(SUM($T$333:$AI$333)=0,IF(SUM($AJ$240:$AJ$245)=0,$AJ$178," ")," "))</f>
        <v/>
      </c>
      <c r="AK333" s="562" t="str">
        <f>IF($S$239-SUM($AK$240:$AK$245)-SUM($T$240:$AJ$245)=$S$239," ",IF(SUM($T$333:$AJ$333)=0,IF(SUM($AK$240:$AK$245)=0,$AJ$178," ")," "))</f>
        <v/>
      </c>
      <c r="AL333" s="562" t="str">
        <f>IF($S$239-SUM($AL$240:$AL$245)-SUM($T$240:$AL$245)=$S$239," ",IF(SUM($T$333:$AK$333)=0,IF(SUM($AL$240:$AL$245)=0,$AL$178," ")," "))</f>
        <v/>
      </c>
      <c r="AM333" s="562" t="str">
        <f>IF($S$239-SUM($AM$240:$AM$245)-SUM($T$240:$AM$245)=$S$239," ",IF(SUM($T$333:$AL$333)=0,IF(SUM($AM$240:$AM$245)=0,$AL$178," ")," "))</f>
        <v/>
      </c>
      <c r="AN333" s="562" t="str">
        <f>IF($S$239-SUM($AN$240:$AN$245)-SUM($T$240:$AN$245)=$S$239," ",IF(SUM($T$333:$AM$333)=0,IF(SUM($AN$240:$AN$245)=0,$AN$178," ")," "))</f>
        <v/>
      </c>
      <c r="AO333" s="562" t="str">
        <f>IF($S$239-SUM($AO$240:$AO$245)-SUM($T$240:$AO$245)=$S$239," ",IF(SUM($T$333:$AN$333)=0,IF(SUM($AO$240:$AO$245)=0,$AN$178," ")," "))</f>
        <v/>
      </c>
      <c r="AP333" s="562" t="str">
        <f>IF($S$239-SUM($AP$240:$AP$245)-SUM($T$240:$AP$245)=$S$239," ",IF(SUM($T$333:$AO$333)=0,IF(SUM($AP$240:$AP$245)=0,$AP$178," ")," "))</f>
        <v/>
      </c>
      <c r="AQ333" s="562" t="str">
        <f>IF($S$239-SUM($AQ$240:$AQ$245)-SUM($T$240:$AQ$245)=$S$239," ",IF(SUM($T$333:$AP$333)=0,IF(SUM($AQ$240:$AQ$245)=0,$AP$178," ")," "))</f>
        <v/>
      </c>
      <c r="AR333" s="562" t="str">
        <f>IF(S239-SUM(AR240:AR245)-SUM(U240:AR245)=S239," ",IF(SUM(U333:AQ333)=0,IF(SUM(AR240:AR245)=0,$AR$178," ")," "))</f>
        <v/>
      </c>
      <c r="AS333" s="562" t="str">
        <f>IF($S$239-SUM($AS$240:$AS$245)-SUM($V$240:$AS$245)=$S$239," ",IF(SUM($V$333:$AR$333)=0,IF(SUM($AS$240:$AS$245)=0,$AP$178," ")," "))</f>
        <v/>
      </c>
      <c r="AT333" s="560"/>
      <c r="AU333" s="569">
        <f t="shared" si="143"/>
        <v>0</v>
      </c>
      <c r="AV333" s="563"/>
      <c r="AW333" s="599" t="s">
        <v>718</v>
      </c>
      <c r="AX333" s="564"/>
      <c r="AY333" s="562" t="b">
        <f>IF($AW$333=FALSE,IF($AU$333=8,SUM($T$335:$AI$335),IF($AU$333=9,SUM($T$335:$AK$335),IF($AU$333=10,SUM($T$335:$AM$335),IF($AU$333=11,SUM($T$335:$AO$335),IF($AU$333=12,SUM($T$335:$AQ$335)))))))</f>
        <v>0</v>
      </c>
      <c r="AZ333" s="564"/>
      <c r="BA333" s="562" t="str">
        <f t="shared" si="144"/>
        <v>5511  -  Alojamiento en hoteles</v>
      </c>
      <c r="BB333" s="188"/>
      <c r="BC333"/>
      <c r="BD333"/>
      <c r="BE333"/>
      <c r="BF333"/>
      <c r="BG333"/>
      <c r="BH333"/>
      <c r="BI333"/>
      <c r="BJ333"/>
      <c r="BK333"/>
      <c r="BL333"/>
      <c r="BM333"/>
      <c r="BN333"/>
      <c r="BO333" s="571" t="s">
        <v>15</v>
      </c>
      <c r="BP333" s="571" t="s">
        <v>15</v>
      </c>
      <c r="BQ333" s="571" t="s">
        <v>15</v>
      </c>
      <c r="BR333" s="571" t="s">
        <v>15</v>
      </c>
      <c r="BS333" s="159"/>
      <c r="BT333" s="159"/>
      <c r="BU333" s="159"/>
      <c r="BV333" s="159"/>
      <c r="BW333" s="159"/>
      <c r="BX333" s="159"/>
      <c r="BY333" s="159"/>
      <c r="BZ333" s="159"/>
      <c r="CA333" s="159"/>
      <c r="CB333" s="159"/>
      <c r="CC333" s="159" t="s">
        <v>225</v>
      </c>
      <c r="CD333" s="522">
        <f t="shared" ref="CD333:CO333" si="151">IF(CD331=0,0,CD332/CD331)</f>
        <v>0</v>
      </c>
      <c r="CE333" s="522">
        <f t="shared" si="151"/>
        <v>0</v>
      </c>
      <c r="CF333" s="522">
        <f t="shared" si="151"/>
        <v>0</v>
      </c>
      <c r="CG333" s="522">
        <f t="shared" si="151"/>
        <v>0</v>
      </c>
      <c r="CH333" s="522">
        <f t="shared" si="151"/>
        <v>0</v>
      </c>
      <c r="CI333" s="522">
        <f t="shared" si="151"/>
        <v>0</v>
      </c>
      <c r="CJ333" s="522">
        <f t="shared" si="151"/>
        <v>0</v>
      </c>
      <c r="CK333" s="522">
        <f t="shared" si="151"/>
        <v>0</v>
      </c>
      <c r="CL333" s="522">
        <f t="shared" si="151"/>
        <v>0</v>
      </c>
      <c r="CM333" s="522">
        <f t="shared" si="151"/>
        <v>0</v>
      </c>
      <c r="CN333" s="522">
        <f t="shared" si="151"/>
        <v>0</v>
      </c>
      <c r="CO333" s="522">
        <f t="shared" si="151"/>
        <v>0</v>
      </c>
      <c r="CP333" s="159"/>
      <c r="CQ333" s="159"/>
      <c r="CR333" s="159"/>
      <c r="CS333" s="159"/>
      <c r="CT333" s="159"/>
      <c r="CU333" s="159"/>
      <c r="CV333" s="159"/>
      <c r="CW333" s="159"/>
      <c r="CX333" s="159"/>
      <c r="CY333" s="159"/>
      <c r="CZ333" s="159"/>
      <c r="DA333" s="159"/>
      <c r="DB333" s="159"/>
      <c r="DC333" s="159"/>
      <c r="DD333" s="159"/>
      <c r="DE333" s="159"/>
      <c r="DF333" s="159"/>
      <c r="DG333" s="159"/>
      <c r="DH333" s="159"/>
      <c r="DI333" s="159"/>
      <c r="DJ333" s="159"/>
      <c r="DK333" s="159"/>
      <c r="DL333" s="159"/>
      <c r="DM333" s="159"/>
      <c r="DN333" s="159"/>
      <c r="DO333" s="159"/>
      <c r="DP333" s="159"/>
      <c r="DQ333" s="159"/>
      <c r="DR333" s="159"/>
      <c r="DS333" s="159"/>
      <c r="DT333" s="159"/>
      <c r="DU333" s="159"/>
      <c r="DV333" s="159"/>
      <c r="DW333" s="159"/>
      <c r="DX333" s="159"/>
      <c r="DY333" s="159"/>
      <c r="DZ333" s="159"/>
      <c r="EA333" s="159"/>
      <c r="EB333" s="159"/>
      <c r="EC333" s="159"/>
      <c r="ED333" s="159"/>
      <c r="EE333" s="159"/>
      <c r="EF333" s="159"/>
      <c r="EG333" s="159"/>
      <c r="EH333" s="159"/>
      <c r="EI333" s="159"/>
      <c r="EJ333" s="159"/>
      <c r="EK333" s="159"/>
      <c r="EL333" s="159"/>
      <c r="EM333" s="159"/>
      <c r="EN333" s="159"/>
      <c r="EO333" s="159"/>
      <c r="EP333" s="159"/>
      <c r="EQ333" s="159"/>
      <c r="ER333" s="159"/>
      <c r="ES333" s="159"/>
      <c r="ET333" s="159"/>
      <c r="EU333" s="159"/>
      <c r="EV333" s="159"/>
      <c r="EW333" s="159"/>
      <c r="EX333" s="159"/>
      <c r="EY333" s="159"/>
      <c r="EZ333" s="159"/>
      <c r="FA333" s="159"/>
      <c r="FB333" s="159"/>
      <c r="FC333" s="159"/>
      <c r="FD333" s="159"/>
      <c r="FE333" s="159"/>
      <c r="FF333" s="159"/>
      <c r="FG333" s="159"/>
      <c r="FH333" s="159"/>
      <c r="FI333" s="159"/>
      <c r="FJ333" s="159"/>
      <c r="FK333" s="159"/>
      <c r="FL333" s="159"/>
      <c r="FM333" s="159"/>
      <c r="FN333" s="159"/>
      <c r="FO333" s="159"/>
      <c r="FP333" s="159"/>
      <c r="FQ333" s="159"/>
      <c r="FR333" s="159"/>
      <c r="FS333" s="159"/>
      <c r="FT333" s="159"/>
      <c r="FU333" s="159"/>
      <c r="FV333" s="159"/>
      <c r="FW333" s="159"/>
      <c r="FX333" s="159"/>
    </row>
    <row r="334" spans="1:180" s="555" customFormat="1" ht="12.75" hidden="1" customHeight="1">
      <c r="A334" s="4"/>
      <c r="B334" s="516"/>
      <c r="C334" s="572"/>
      <c r="D334" s="573"/>
      <c r="E334" s="573"/>
      <c r="F334" s="573"/>
      <c r="G334" s="573"/>
      <c r="H334" s="573"/>
      <c r="I334" s="551"/>
      <c r="J334" s="551"/>
      <c r="K334" s="551"/>
      <c r="L334" s="551"/>
      <c r="M334" s="551"/>
      <c r="R334" s="552"/>
      <c r="S334" s="568">
        <v>10</v>
      </c>
      <c r="T334" s="562" t="str">
        <f>IF($S$246-SUM($T$247:$T$252)=$S$246," ",IF(SUM($T$247:$T$252)=0,$T$178," "))</f>
        <v/>
      </c>
      <c r="U334" s="562" t="str">
        <f>IF($S$246-SUM($U$247:$U$252)-SUM($T$247:$U$252)=$S$246," ",IF(SUM($T$334)=0,IF(SUM($U$247:$U$252)=0,$T$178," ")," "))</f>
        <v/>
      </c>
      <c r="V334" s="562" t="str">
        <f>IF($S$246-SUM($V$247:$V$252)-SUM($T$247:$V$252)=$S$246," ",IF(SUM($T$334:$U$334)=0,IF(SUM($V$247:$V$252)=0,$V$178," ")," "))</f>
        <v/>
      </c>
      <c r="W334" s="562" t="str">
        <f>IF($S$246-SUM($W$246:$W$252)-SUM($T$247:$W$252)=$S$246," ",IF(SUM($T$334:$V$334)=0,IF(SUM($W$247:$W$252)=0,$V$178," ")," "))</f>
        <v/>
      </c>
      <c r="X334" s="562" t="str">
        <f>IF($S$246-SUM($X$247:$X$252)-SUM($T$247:$X$252)=$S$246," ",IF(SUM($T$334:$W$334)=0,IF(SUM($X$247:$X$252)=0,$X$178," ")," "))</f>
        <v/>
      </c>
      <c r="Y334" s="562" t="str">
        <f>IF($S$246-SUM($Y$247:$Y$252)-SUM($T$247:$Y$252)=$S$246," ",IF(SUM($T$334:$X$334)=0,IF(SUM($Y$247:$Y$252)=0,$X$178," ")," "))</f>
        <v/>
      </c>
      <c r="Z334" s="562" t="str">
        <f>IF($S$246-SUM($Z$247:$Z$252)-SUM($T$247:$Z$252)=$S$246," ",IF(SUM($T$334:$Y$334)=0,IF(SUM($Z$247:$Z$252)=0,$Z$178," ")," "))</f>
        <v/>
      </c>
      <c r="AA334" s="562" t="str">
        <f>IF($S$246-SUM($AA$247:$AA$252)-SUM($T$247:$AA$252)=$S$246," ",IF(SUM($T$334:$Z$334)=0,IF(SUM($AA$247:$AA$252)=0,$Z$178," ")," "))</f>
        <v/>
      </c>
      <c r="AB334" s="562" t="str">
        <f>IF($S$246-SUM($AB$247:$AB$252)-SUM($T$247:$AB$252)=$S$246," ",IF(SUM($T$334:$AA$334)=0,IF(SUM($AB$247:$AB$252)=0,$AB$178," ")," "))</f>
        <v/>
      </c>
      <c r="AC334" s="562" t="str">
        <f>IF($S$246-SUM($AC$247:$AC$252)-SUM($T$247:$AC$252)=$S$246," ",IF(SUM($T$334:$AB$334)=0,IF(SUM($AC$247:$AC$252)=0,$AB$178," ")," "))</f>
        <v/>
      </c>
      <c r="AD334" s="562" t="str">
        <f>IF($S$246-SUM($AD$247:$AD$252)-SUM($T$247:$AC$252)=$S$246," ",IF(SUM($T$334:$AC$334)=0,IF(SUM($AD$247:$AD$252)=0,$AD$178," ")," "))</f>
        <v/>
      </c>
      <c r="AE334" s="562" t="str">
        <f>IF($S$246-SUM($AE$247:$AE$252)-SUM($T$247:$AE$252)=$S$246," ",IF(SUM($T$334:$AD$334)=0,IF(SUM($AE$247:$AE$252)=0,$AD$178," ")," "))</f>
        <v/>
      </c>
      <c r="AF334" s="562" t="str">
        <f>IF($S$246-SUM($AF$247:$AF$252)-SUM($T$247:$AF$252)=$S$246," ",IF(SUM($T$334:$AE$334)=0,IF(SUM($AF$247:$AF$252)=0,$AF$178," ")," "))</f>
        <v/>
      </c>
      <c r="AG334" s="562" t="str">
        <f>IF($S$246-SUM($AG$247:$AG$252)-SUM($T$247:$AG$252)=$S$246," ",IF(SUM($T$334:$AF$334)=0,IF(SUM($AG$247:$AG$252)=0,$AF$178," ")," "))</f>
        <v/>
      </c>
      <c r="AH334" s="562" t="str">
        <f>IF($S$246-SUM($AH$247:$AH$252)-SUM($T$247:$AH$252)=$S$246," ",IF(SUM($T$334:$AG$334)=0,IF(SUM($AH$247:$AH$252)=0,$AH$178," ")," "))</f>
        <v/>
      </c>
      <c r="AI334" s="562" t="str">
        <f>IF($S$246-SUM($AI$247:$AI$252)-SUM($T$247:$AI$252)=$S$246," ",IF(SUM($T$334:$AH$334)=0,IF(SUM($AI$247:$AI$252)=0,$AH$178," ")," "))</f>
        <v/>
      </c>
      <c r="AJ334" s="562" t="str">
        <f>IF($S$246-SUM($AJ$247:$AJ$252)-SUM($T$247:$AJ$252)=$S$246," ",IF(SUM($T$334:$AI$334)=0,IF(SUM($AJ$247:$AJ$252)=0,$AJ$178," ")," "))</f>
        <v/>
      </c>
      <c r="AK334" s="562" t="str">
        <f>IF($S$246-SUM($AK$247:$AK$252)-SUM($T$247:$AJ$252)=$S$246," ",IF(SUM($T$334:$AJ$334)=0,IF(SUM($AK$247:$AK$252)=0,$AJ$178," ")," "))</f>
        <v/>
      </c>
      <c r="AL334" s="562" t="str">
        <f>IF($S$246-SUM($AL$247:$AL$252)-SUM($T$247:$AL$252)=$S$246," ",IF(SUM($T$334:$AK$334)=0,IF(SUM($AL$247:$AL$252)=0,$AL$178," ")," "))</f>
        <v/>
      </c>
      <c r="AM334" s="562" t="str">
        <f>IF($S$246-SUM($AM$247:$AM$252)-SUM($T$247:$AM$252)=$S$246," ",IF(SUM($T$334:$AL$334)=0,IF(SUM($AM$247:$AM$252)=0,$AL$178," ")," "))</f>
        <v/>
      </c>
      <c r="AN334" s="562" t="str">
        <f>IF($S$246-SUM($AN$247:$AN$252)-SUM($T$247:$AN$252)=$S$246," ",IF(SUM($T$334:$AM$334)=0,IF(SUM($AN$247:$AN$252)=0,$AN$178," ")," "))</f>
        <v/>
      </c>
      <c r="AO334" s="562" t="str">
        <f>IF($S$246-SUM($AO$247:$AO$252)-SUM($T$247:$AO$252)=$S$246," ",IF(SUM($T$334:$AN$334)=0,IF(SUM($AO$247:$AO$252)=0,$AN$178," ")," "))</f>
        <v/>
      </c>
      <c r="AP334" s="562" t="str">
        <f>IF($S$246-SUM($AP$247:$AP$252)-SUM($T$247:$AP$252)=$S$246," ",IF(SUM($T$334:$AO$334)=0,IF(SUM($AP$247:$AP$252)=0,$AP$178," ")," "))</f>
        <v/>
      </c>
      <c r="AQ334" s="562" t="str">
        <f>IF($S$246-SUM($AQ$247:$AQ$252)-SUM($T$247:$AQ$252)=$S$246," ",IF(SUM($T$334:$AP$334)=0,IF(SUM($AQ$247:$AQ$252)=0,$AP$178," ")," "))</f>
        <v/>
      </c>
      <c r="AR334" s="562" t="str">
        <f>IF(S246-SUM(AR247:AR252)-SUM(U247:AR252)=S246," ",IF(SUM(U334:AQ334)=0,IF(SUM(AR247:AR252)=0,$AR$178," ")," "))</f>
        <v/>
      </c>
      <c r="AS334" s="562" t="str">
        <f>IF($S$246-SUM($AS$247:$AS$252)-SUM($V$247:$AS$252)=$S$246," ",IF(SUM($V$334:$AR$334)=0,IF(SUM($AS$247:$AS$252)=0,$AP$178," ")," "))</f>
        <v/>
      </c>
      <c r="AT334" s="560"/>
      <c r="AU334" s="569">
        <f t="shared" si="143"/>
        <v>0</v>
      </c>
      <c r="AV334" s="563"/>
      <c r="AW334" s="599" t="s">
        <v>719</v>
      </c>
      <c r="AX334" s="564"/>
      <c r="AY334" s="562" t="b">
        <f>IF($AW$334=FALSE,IF($AU$334=8,SUM($T$335:$AI$335),IF($AU$334=9,SUM($T$335:$AK$335),IF($AU$334=10,SUM($T$335:$AM$335),IF($AU$334=11,SUM($T$335:$AO$335),IF($AU$334=12,SUM($T$335:$AQ$335)))))))</f>
        <v>0</v>
      </c>
      <c r="AZ334" s="564"/>
      <c r="BA334" s="562" t="str">
        <f t="shared" si="144"/>
        <v>5512  -  Alojamiento en aparta-hoteles</v>
      </c>
      <c r="BB334" s="188"/>
      <c r="BC334"/>
      <c r="BD334"/>
      <c r="BE334"/>
      <c r="BF334"/>
      <c r="BG334"/>
      <c r="BH334"/>
      <c r="BI334"/>
      <c r="BJ334"/>
      <c r="BK334"/>
      <c r="BL334"/>
      <c r="BM334"/>
      <c r="BN334"/>
      <c r="BO334" s="571" t="s">
        <v>15</v>
      </c>
      <c r="BP334" s="571" t="s">
        <v>15</v>
      </c>
      <c r="BQ334" s="571" t="s">
        <v>15</v>
      </c>
      <c r="BR334" s="571" t="s">
        <v>15</v>
      </c>
      <c r="BS334" s="159"/>
      <c r="BT334" s="159"/>
      <c r="BU334" s="159"/>
      <c r="BV334" s="159"/>
      <c r="BW334" s="159"/>
      <c r="BX334" s="159"/>
      <c r="BY334" s="159"/>
      <c r="BZ334" s="159"/>
      <c r="CA334" s="159"/>
      <c r="CB334" s="159"/>
      <c r="CC334" s="159" t="s">
        <v>226</v>
      </c>
      <c r="CD334" s="159">
        <f t="shared" ref="CD334:CO334" si="152">IF(CD327="",0,BQ295)</f>
        <v>0</v>
      </c>
      <c r="CE334" s="159">
        <f t="shared" si="152"/>
        <v>0</v>
      </c>
      <c r="CF334" s="159">
        <f t="shared" si="152"/>
        <v>0</v>
      </c>
      <c r="CG334" s="159">
        <f t="shared" si="152"/>
        <v>0</v>
      </c>
      <c r="CH334" s="159">
        <f t="shared" si="152"/>
        <v>0</v>
      </c>
      <c r="CI334" s="159">
        <f t="shared" si="152"/>
        <v>0</v>
      </c>
      <c r="CJ334" s="159">
        <f t="shared" si="152"/>
        <v>0</v>
      </c>
      <c r="CK334" s="159">
        <f t="shared" si="152"/>
        <v>0</v>
      </c>
      <c r="CL334" s="159">
        <f t="shared" si="152"/>
        <v>0</v>
      </c>
      <c r="CM334" s="159">
        <f t="shared" si="152"/>
        <v>0</v>
      </c>
      <c r="CN334" s="159">
        <f t="shared" si="152"/>
        <v>0</v>
      </c>
      <c r="CO334" s="159">
        <f t="shared" si="152"/>
        <v>0</v>
      </c>
      <c r="CP334" s="159"/>
      <c r="CQ334" s="159"/>
      <c r="CR334" s="159"/>
      <c r="CS334" s="159"/>
      <c r="CT334" s="159"/>
      <c r="CU334" s="159"/>
      <c r="CV334" s="159"/>
      <c r="CW334" s="159"/>
      <c r="CX334" s="159"/>
      <c r="CY334" s="159"/>
      <c r="CZ334" s="159"/>
      <c r="DA334" s="159"/>
      <c r="DB334" s="159"/>
      <c r="DC334" s="159"/>
      <c r="DD334" s="159"/>
      <c r="DE334" s="159"/>
      <c r="DF334" s="159"/>
      <c r="DG334" s="159"/>
      <c r="DH334" s="159"/>
      <c r="DI334" s="159"/>
      <c r="DJ334" s="159"/>
      <c r="DK334" s="159"/>
      <c r="DL334" s="159"/>
      <c r="DM334" s="159"/>
      <c r="DN334" s="159"/>
      <c r="DO334" s="159"/>
      <c r="DP334" s="159"/>
      <c r="DQ334" s="159"/>
      <c r="DR334" s="159"/>
      <c r="DS334" s="159"/>
      <c r="DT334" s="159"/>
      <c r="DU334" s="159"/>
      <c r="DV334" s="159"/>
      <c r="DW334" s="159"/>
      <c r="DX334" s="159"/>
      <c r="DY334" s="159"/>
      <c r="DZ334" s="159"/>
      <c r="EA334" s="159"/>
      <c r="EB334" s="159"/>
      <c r="EC334" s="159"/>
      <c r="ED334" s="159"/>
      <c r="EE334" s="159"/>
      <c r="EF334" s="159"/>
      <c r="EG334" s="159"/>
      <c r="EH334" s="159"/>
      <c r="EI334" s="159"/>
      <c r="EJ334" s="159"/>
      <c r="EK334" s="159"/>
      <c r="EL334" s="159"/>
      <c r="EM334" s="159"/>
      <c r="EN334" s="159"/>
      <c r="EO334" s="159"/>
      <c r="EP334" s="159"/>
      <c r="EQ334" s="159"/>
      <c r="ER334" s="159"/>
      <c r="ES334" s="159"/>
      <c r="ET334" s="159"/>
      <c r="EU334" s="159"/>
      <c r="EV334" s="159"/>
      <c r="EW334" s="159"/>
      <c r="EX334" s="159"/>
      <c r="EY334" s="159"/>
      <c r="EZ334" s="159"/>
      <c r="FA334" s="159"/>
      <c r="FB334" s="159"/>
      <c r="FC334" s="159"/>
      <c r="FD334" s="159"/>
      <c r="FE334" s="159"/>
      <c r="FF334" s="159"/>
      <c r="FG334" s="159"/>
      <c r="FH334" s="159"/>
      <c r="FI334" s="159"/>
      <c r="FJ334" s="159"/>
      <c r="FK334" s="159"/>
      <c r="FL334" s="159"/>
      <c r="FM334" s="159"/>
      <c r="FN334" s="159"/>
      <c r="FO334" s="159"/>
      <c r="FP334" s="159"/>
      <c r="FQ334" s="159"/>
      <c r="FR334" s="159"/>
      <c r="FS334" s="159"/>
      <c r="FT334" s="159"/>
      <c r="FU334" s="159"/>
      <c r="FV334" s="159"/>
      <c r="FW334" s="159"/>
      <c r="FX334" s="159"/>
    </row>
    <row r="335" spans="1:180" s="555" customFormat="1" ht="12.75" hidden="1" customHeight="1">
      <c r="A335" s="4"/>
      <c r="B335" s="516"/>
      <c r="C335" s="572"/>
      <c r="D335" s="573"/>
      <c r="E335" s="573"/>
      <c r="F335" s="573"/>
      <c r="G335" s="573"/>
      <c r="H335" s="573"/>
      <c r="I335" s="551"/>
      <c r="J335" s="551"/>
      <c r="K335" s="551"/>
      <c r="L335" s="551"/>
      <c r="M335" s="551"/>
      <c r="R335" s="552"/>
      <c r="S335" s="562" t="s">
        <v>227</v>
      </c>
      <c r="T335" s="562">
        <f>$T$255</f>
        <v>0</v>
      </c>
      <c r="U335" s="562">
        <f>$U$255</f>
        <v>0</v>
      </c>
      <c r="V335" s="562">
        <f>$V$255</f>
        <v>0</v>
      </c>
      <c r="W335" s="562">
        <f>$W$255</f>
        <v>0</v>
      </c>
      <c r="X335" s="562">
        <f>$X$255</f>
        <v>0</v>
      </c>
      <c r="Y335" s="562">
        <f>$Y$255</f>
        <v>0</v>
      </c>
      <c r="Z335" s="562">
        <f>$Z$255</f>
        <v>0</v>
      </c>
      <c r="AA335" s="562">
        <f>$AA$255</f>
        <v>0</v>
      </c>
      <c r="AB335" s="562">
        <f>$AB$255</f>
        <v>0</v>
      </c>
      <c r="AC335" s="562">
        <f>$AC$255</f>
        <v>0</v>
      </c>
      <c r="AD335" s="562">
        <f>$AD$255</f>
        <v>0</v>
      </c>
      <c r="AE335" s="562">
        <f>$AE$255</f>
        <v>0</v>
      </c>
      <c r="AF335" s="562">
        <f>$AF$255</f>
        <v>0</v>
      </c>
      <c r="AG335" s="562">
        <f>$AG$255</f>
        <v>0</v>
      </c>
      <c r="AH335" s="562">
        <f>$AH$255</f>
        <v>0</v>
      </c>
      <c r="AI335" s="562">
        <f>$AI$255</f>
        <v>0</v>
      </c>
      <c r="AJ335" s="562">
        <f>$AJ$255</f>
        <v>0</v>
      </c>
      <c r="AK335" s="562">
        <f>$AK$255</f>
        <v>0</v>
      </c>
      <c r="AL335" s="562">
        <f>$AL$255</f>
        <v>0</v>
      </c>
      <c r="AM335" s="562">
        <f>$AM$255</f>
        <v>0</v>
      </c>
      <c r="AN335" s="562">
        <f>$AN$255</f>
        <v>0</v>
      </c>
      <c r="AO335" s="562">
        <f>$AO$255</f>
        <v>0</v>
      </c>
      <c r="AP335" s="562">
        <f>$AP$255</f>
        <v>0</v>
      </c>
      <c r="AQ335" s="562">
        <f>$AQ$255</f>
        <v>0</v>
      </c>
      <c r="AR335" s="560">
        <f>AR255</f>
        <v>0</v>
      </c>
      <c r="AS335" s="562">
        <f>$AS$255</f>
        <v>0</v>
      </c>
      <c r="AT335" s="560"/>
      <c r="AU335" s="560"/>
      <c r="AV335" s="570"/>
      <c r="AW335" s="599" t="s">
        <v>720</v>
      </c>
      <c r="AX335" s="570"/>
      <c r="AY335" s="570"/>
      <c r="AZ335" s="570"/>
      <c r="BA335" s="570"/>
      <c r="BB335" s="188"/>
      <c r="BC335" s="188"/>
      <c r="BD335" s="188"/>
      <c r="BE335" s="188"/>
      <c r="BF335" s="188"/>
      <c r="BG335" s="188"/>
      <c r="BH335" s="188"/>
      <c r="BI335" s="188"/>
      <c r="BJ335" s="188"/>
      <c r="BK335" s="188"/>
      <c r="BL335" s="565"/>
      <c r="BM335" s="565"/>
      <c r="BN335" s="565"/>
      <c r="BO335" s="565"/>
      <c r="BP335" s="565"/>
      <c r="BQ335" s="565"/>
      <c r="BR335" s="565"/>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c r="EZ335" s="159"/>
      <c r="FA335" s="159"/>
      <c r="FB335" s="159"/>
      <c r="FC335" s="159"/>
      <c r="FD335" s="159"/>
      <c r="FE335" s="159"/>
      <c r="FF335" s="159"/>
      <c r="FG335" s="159"/>
      <c r="FH335" s="159"/>
      <c r="FI335" s="159"/>
      <c r="FJ335" s="159"/>
      <c r="FK335" s="159"/>
      <c r="FL335" s="159"/>
      <c r="FM335" s="159"/>
      <c r="FN335" s="159"/>
      <c r="FO335" s="159"/>
      <c r="FP335" s="159"/>
      <c r="FQ335" s="159"/>
      <c r="FR335" s="159"/>
      <c r="FS335" s="159"/>
      <c r="FT335" s="159"/>
      <c r="FU335" s="159"/>
      <c r="FV335" s="159"/>
      <c r="FW335" s="159"/>
      <c r="FX335" s="159"/>
    </row>
    <row r="336" spans="1:180" s="555" customFormat="1" ht="12.75" hidden="1" customHeight="1">
      <c r="A336" s="4"/>
      <c r="B336" s="574"/>
      <c r="C336" s="575" t="s">
        <v>228</v>
      </c>
      <c r="D336" s="576"/>
      <c r="E336" s="576"/>
      <c r="F336" s="576"/>
      <c r="G336" s="576"/>
      <c r="H336" s="576"/>
      <c r="I336" s="577"/>
      <c r="J336" s="558"/>
      <c r="K336" s="558"/>
      <c r="L336" s="558"/>
      <c r="M336" s="558"/>
      <c r="S336" s="562" t="s">
        <v>229</v>
      </c>
      <c r="T336" s="578"/>
      <c r="U336" s="578"/>
      <c r="V336" s="578"/>
      <c r="W336" s="578"/>
      <c r="X336" s="578"/>
      <c r="Y336" s="578"/>
      <c r="Z336" s="578"/>
      <c r="AA336" s="578"/>
      <c r="AB336" s="578"/>
      <c r="AC336" s="578"/>
      <c r="AD336" s="578"/>
      <c r="AE336" s="578"/>
      <c r="AF336" s="578"/>
      <c r="AG336" s="578"/>
      <c r="AH336" s="578"/>
      <c r="AI336" s="578"/>
      <c r="AJ336" s="578"/>
      <c r="AK336" s="578"/>
      <c r="AL336" s="578"/>
      <c r="AM336" s="578"/>
      <c r="AN336" s="578"/>
      <c r="AO336" s="578"/>
      <c r="AP336" s="578"/>
      <c r="AQ336" s="578"/>
      <c r="AR336" s="578"/>
      <c r="AS336" s="578"/>
      <c r="AT336" s="560"/>
      <c r="AU336" s="564"/>
      <c r="AV336" s="161"/>
      <c r="AW336" s="599" t="s">
        <v>721</v>
      </c>
      <c r="AX336" s="161"/>
      <c r="AY336" s="161"/>
      <c r="AZ336" s="161"/>
      <c r="BA336" s="161"/>
      <c r="BB336" s="161"/>
      <c r="BC336" s="188"/>
      <c r="BD336" s="161"/>
      <c r="BE336" s="161"/>
      <c r="BF336" s="161"/>
      <c r="BG336" s="161"/>
      <c r="BH336" s="161"/>
      <c r="BI336" s="161"/>
      <c r="BJ336" s="161"/>
      <c r="BK336" s="161"/>
      <c r="BL336" s="565"/>
      <c r="BM336" s="565"/>
      <c r="BN336" s="565"/>
      <c r="BO336" s="565"/>
      <c r="BP336" s="565"/>
      <c r="BQ336" s="565"/>
      <c r="BR336" s="565"/>
      <c r="BS336" s="159"/>
      <c r="BT336" s="159"/>
      <c r="BU336" s="159"/>
      <c r="BV336" s="159"/>
      <c r="BW336" s="159"/>
      <c r="BX336" s="159"/>
      <c r="BY336" s="159"/>
      <c r="BZ336" s="159"/>
      <c r="CA336" s="159"/>
      <c r="CB336" s="159"/>
      <c r="CC336" s="159"/>
      <c r="CD336" s="159"/>
      <c r="CE336" s="159"/>
      <c r="CF336" s="159"/>
      <c r="CG336" s="159"/>
      <c r="CH336" s="159"/>
      <c r="CI336" s="159"/>
      <c r="CJ336" s="159"/>
      <c r="CK336" s="159"/>
      <c r="CL336" s="159"/>
      <c r="CM336" s="159"/>
      <c r="CN336" s="159"/>
      <c r="CO336" s="159"/>
      <c r="CP336" s="159"/>
      <c r="CQ336" s="159"/>
      <c r="CR336" s="159"/>
      <c r="CS336" s="159"/>
      <c r="CT336" s="159"/>
      <c r="CU336" s="159"/>
      <c r="CV336" s="159"/>
      <c r="CW336" s="159"/>
      <c r="CX336" s="159"/>
      <c r="CY336" s="159"/>
      <c r="CZ336" s="159"/>
      <c r="DA336" s="159"/>
      <c r="DB336" s="159"/>
      <c r="DC336" s="159"/>
      <c r="DD336" s="159"/>
      <c r="DE336" s="159"/>
      <c r="DF336" s="159"/>
      <c r="DG336" s="159"/>
      <c r="DH336" s="159"/>
      <c r="DI336" s="159"/>
      <c r="DJ336" s="159"/>
      <c r="DK336" s="159"/>
      <c r="DL336" s="159"/>
      <c r="DM336" s="159"/>
      <c r="DN336" s="159"/>
      <c r="DO336" s="159"/>
      <c r="DP336" s="159"/>
      <c r="DQ336" s="159"/>
      <c r="DR336" s="159"/>
      <c r="DS336" s="159"/>
      <c r="DT336" s="159"/>
      <c r="DU336" s="159"/>
      <c r="DV336" s="159"/>
      <c r="DW336" s="159"/>
      <c r="DX336" s="159"/>
      <c r="DY336" s="159"/>
      <c r="DZ336" s="159"/>
      <c r="EA336" s="159"/>
      <c r="EB336" s="159"/>
      <c r="EC336" s="159"/>
      <c r="ED336" s="159"/>
      <c r="EE336" s="159"/>
      <c r="EF336" s="159"/>
      <c r="EG336" s="159"/>
      <c r="EH336" s="159"/>
      <c r="EI336" s="159"/>
      <c r="EJ336" s="159"/>
      <c r="EK336" s="159"/>
      <c r="EL336" s="159"/>
      <c r="EM336" s="159"/>
      <c r="EN336" s="159"/>
      <c r="EO336" s="159"/>
      <c r="EP336" s="159"/>
      <c r="EQ336" s="159"/>
      <c r="ER336" s="159"/>
      <c r="ES336" s="159"/>
      <c r="ET336" s="159"/>
      <c r="EU336" s="159"/>
      <c r="EV336" s="159"/>
      <c r="EW336" s="159"/>
      <c r="EX336" s="159"/>
      <c r="EY336" s="159"/>
      <c r="EZ336" s="159"/>
      <c r="FA336" s="159"/>
      <c r="FB336" s="159"/>
      <c r="FC336" s="159"/>
      <c r="FD336" s="159"/>
      <c r="FE336" s="159"/>
      <c r="FF336" s="159"/>
      <c r="FG336" s="159"/>
      <c r="FH336" s="159"/>
      <c r="FI336" s="159"/>
      <c r="FJ336" s="159"/>
      <c r="FK336" s="159"/>
      <c r="FL336" s="159"/>
      <c r="FM336" s="159"/>
      <c r="FN336" s="159"/>
      <c r="FO336" s="159"/>
      <c r="FP336" s="159"/>
      <c r="FQ336" s="159"/>
      <c r="FR336" s="159"/>
      <c r="FS336" s="159"/>
      <c r="FT336" s="159"/>
      <c r="FU336" s="159"/>
      <c r="FV336" s="159"/>
      <c r="FW336" s="159"/>
      <c r="FX336" s="159"/>
    </row>
    <row r="337" spans="1:180" s="555" customFormat="1" ht="12.75" hidden="1" customHeight="1">
      <c r="A337" s="4"/>
      <c r="B337" s="574">
        <v>1</v>
      </c>
      <c r="C337" s="579" t="s">
        <v>230</v>
      </c>
      <c r="D337" s="576"/>
      <c r="E337" s="576"/>
      <c r="F337" s="576"/>
      <c r="G337" s="576"/>
      <c r="H337" s="576"/>
      <c r="I337" s="577"/>
      <c r="J337" s="558"/>
      <c r="K337" s="558"/>
      <c r="L337" s="558"/>
      <c r="M337" s="558"/>
      <c r="N337" s="558"/>
      <c r="S337" s="562" t="s">
        <v>229</v>
      </c>
      <c r="T337" s="578"/>
      <c r="U337" s="578"/>
      <c r="V337" s="578"/>
      <c r="W337" s="578"/>
      <c r="X337" s="578"/>
      <c r="Y337" s="578"/>
      <c r="Z337" s="578"/>
      <c r="AA337" s="578"/>
      <c r="AB337" s="578"/>
      <c r="AC337" s="578"/>
      <c r="AD337" s="578"/>
      <c r="AE337" s="578"/>
      <c r="AF337" s="578"/>
      <c r="AG337" s="578"/>
      <c r="AH337" s="578"/>
      <c r="AI337" s="578"/>
      <c r="AJ337" s="578"/>
      <c r="AK337" s="578"/>
      <c r="AL337" s="578"/>
      <c r="AM337" s="578"/>
      <c r="AN337" s="578"/>
      <c r="AO337" s="578"/>
      <c r="AP337" s="578"/>
      <c r="AQ337" s="578"/>
      <c r="AR337" s="578"/>
      <c r="AS337" s="578"/>
      <c r="AT337" s="560"/>
      <c r="AU337" s="564"/>
      <c r="AV337" s="161"/>
      <c r="AW337" s="599" t="s">
        <v>722</v>
      </c>
      <c r="AX337" s="161"/>
      <c r="AY337" s="161"/>
      <c r="AZ337" s="161"/>
      <c r="BA337" s="161"/>
      <c r="BB337" s="161"/>
      <c r="BC337" s="188"/>
      <c r="BD337" s="161"/>
      <c r="BE337" s="161"/>
      <c r="BF337" s="161"/>
      <c r="BG337" s="161"/>
      <c r="BH337" s="161"/>
      <c r="BI337" s="161"/>
      <c r="BJ337" s="161"/>
      <c r="BK337" s="161"/>
      <c r="BL337" s="565"/>
      <c r="BM337" s="565"/>
      <c r="BN337" s="565"/>
      <c r="BO337" s="565"/>
      <c r="BP337" s="565"/>
      <c r="BQ337" s="565"/>
      <c r="BR337" s="565"/>
      <c r="BS337" s="159"/>
      <c r="BT337" s="159"/>
      <c r="BU337" s="159"/>
      <c r="BV337" s="159"/>
      <c r="BW337" s="159"/>
      <c r="BX337" s="159"/>
      <c r="BY337" s="159"/>
      <c r="BZ337" s="159"/>
      <c r="CA337" s="159"/>
      <c r="CB337" s="159"/>
      <c r="CC337" s="159"/>
      <c r="CD337" s="159"/>
      <c r="CE337" s="159"/>
      <c r="CF337" s="159"/>
      <c r="CG337" s="159"/>
      <c r="CH337" s="159"/>
      <c r="CI337" s="159"/>
      <c r="CJ337" s="159"/>
      <c r="CK337" s="159"/>
      <c r="CL337" s="159"/>
      <c r="CM337" s="159"/>
      <c r="CN337" s="159"/>
      <c r="CO337" s="159"/>
      <c r="CP337" s="159"/>
      <c r="CQ337" s="159"/>
      <c r="CR337" s="159"/>
      <c r="CS337" s="159"/>
      <c r="CT337" s="159"/>
      <c r="CU337" s="159"/>
      <c r="CV337" s="159"/>
      <c r="CW337" s="159"/>
      <c r="CX337" s="159"/>
      <c r="CY337" s="159"/>
      <c r="CZ337" s="159"/>
      <c r="DA337" s="159"/>
      <c r="DB337" s="159"/>
      <c r="DC337" s="159"/>
      <c r="DD337" s="159"/>
      <c r="DE337" s="159"/>
      <c r="DF337" s="159"/>
      <c r="DG337" s="159"/>
      <c r="DH337" s="159"/>
      <c r="DI337" s="159"/>
      <c r="DJ337" s="159"/>
      <c r="DK337" s="159"/>
      <c r="DL337" s="159"/>
      <c r="DM337" s="159"/>
      <c r="DN337" s="159"/>
      <c r="DO337" s="159"/>
      <c r="DP337" s="159"/>
      <c r="DQ337" s="159"/>
      <c r="DR337" s="159"/>
      <c r="DS337" s="159"/>
      <c r="DT337" s="159"/>
      <c r="DU337" s="159"/>
      <c r="DV337" s="159"/>
      <c r="DW337" s="159"/>
      <c r="DX337" s="159"/>
      <c r="DY337" s="159"/>
      <c r="DZ337" s="159"/>
      <c r="EA337" s="159"/>
      <c r="EB337" s="159"/>
      <c r="EC337" s="159"/>
      <c r="ED337" s="159"/>
      <c r="EE337" s="159"/>
      <c r="EF337" s="159"/>
      <c r="EG337" s="159"/>
      <c r="EH337" s="159"/>
      <c r="EI337" s="159"/>
      <c r="EJ337" s="159"/>
      <c r="EK337" s="159"/>
      <c r="EL337" s="159"/>
      <c r="EM337" s="159"/>
      <c r="EN337" s="159"/>
      <c r="EO337" s="159"/>
      <c r="EP337" s="159"/>
      <c r="EQ337" s="159"/>
      <c r="ER337" s="159"/>
      <c r="ES337" s="159"/>
      <c r="ET337" s="159"/>
      <c r="EU337" s="159"/>
      <c r="EV337" s="159"/>
      <c r="EW337" s="159"/>
      <c r="EX337" s="159"/>
      <c r="EY337" s="159"/>
      <c r="EZ337" s="159"/>
      <c r="FA337" s="159"/>
      <c r="FB337" s="159"/>
      <c r="FC337" s="159"/>
      <c r="FD337" s="159"/>
      <c r="FE337" s="159"/>
      <c r="FF337" s="159"/>
      <c r="FG337" s="159"/>
      <c r="FH337" s="159"/>
      <c r="FI337" s="159"/>
      <c r="FJ337" s="159"/>
      <c r="FK337" s="159"/>
      <c r="FL337" s="159"/>
      <c r="FM337" s="159"/>
      <c r="FN337" s="159"/>
      <c r="FO337" s="159"/>
      <c r="FP337" s="159"/>
      <c r="FQ337" s="159"/>
      <c r="FR337" s="159"/>
      <c r="FS337" s="159"/>
      <c r="FT337" s="159"/>
      <c r="FU337" s="159"/>
      <c r="FV337" s="159"/>
      <c r="FW337" s="159"/>
      <c r="FX337" s="159"/>
    </row>
    <row r="338" spans="1:180" s="555" customFormat="1" ht="12.75" hidden="1" customHeight="1">
      <c r="A338" s="4"/>
      <c r="B338" s="574">
        <v>2</v>
      </c>
      <c r="C338" s="579" t="s">
        <v>231</v>
      </c>
      <c r="D338" s="576"/>
      <c r="E338" s="576"/>
      <c r="F338" s="576"/>
      <c r="G338" s="576"/>
      <c r="H338" s="576"/>
      <c r="I338" s="577"/>
      <c r="J338" s="558"/>
      <c r="K338" s="558"/>
      <c r="L338" s="558"/>
      <c r="M338" s="558"/>
      <c r="N338" s="558"/>
      <c r="S338" s="545"/>
      <c r="T338" s="580"/>
      <c r="U338" s="580"/>
      <c r="V338" s="580"/>
      <c r="W338" s="580"/>
      <c r="X338" s="580"/>
      <c r="Y338" s="580"/>
      <c r="Z338" s="580"/>
      <c r="AA338" s="580"/>
      <c r="AB338" s="580"/>
      <c r="AC338" s="580"/>
      <c r="AD338" s="580"/>
      <c r="AE338" s="580"/>
      <c r="AF338" s="580"/>
      <c r="AG338" s="564"/>
      <c r="AH338" s="564"/>
      <c r="AI338" s="580"/>
      <c r="AJ338" s="580"/>
      <c r="AK338" s="580"/>
      <c r="AL338" s="580"/>
      <c r="AM338" s="564"/>
      <c r="AN338" s="564"/>
      <c r="AO338" s="564"/>
      <c r="AP338" s="564"/>
      <c r="AQ338" s="580"/>
      <c r="AR338" s="580"/>
      <c r="AS338" s="580"/>
      <c r="AT338" s="580"/>
      <c r="AU338" s="564"/>
      <c r="AV338" s="159"/>
      <c r="AW338" s="599" t="s">
        <v>723</v>
      </c>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c r="CF338" s="159"/>
      <c r="CG338" s="159"/>
      <c r="CH338" s="159"/>
      <c r="CI338" s="159"/>
      <c r="CJ338" s="159"/>
      <c r="CK338" s="159"/>
      <c r="CL338" s="159"/>
      <c r="CM338" s="159"/>
      <c r="CN338" s="159"/>
      <c r="CO338" s="159"/>
      <c r="CP338" s="159"/>
      <c r="CQ338" s="159"/>
      <c r="CR338" s="159"/>
      <c r="CS338" s="159"/>
      <c r="CT338" s="159"/>
      <c r="CU338" s="159"/>
      <c r="CV338" s="159"/>
      <c r="CW338" s="159"/>
      <c r="CX338" s="159"/>
      <c r="CY338" s="159"/>
      <c r="CZ338" s="159"/>
      <c r="DA338" s="159"/>
      <c r="DB338" s="159"/>
      <c r="DC338" s="159"/>
      <c r="DD338" s="159"/>
      <c r="DE338" s="159"/>
      <c r="DF338" s="159"/>
      <c r="DG338" s="159"/>
      <c r="DH338" s="159"/>
      <c r="DI338" s="159"/>
      <c r="DJ338" s="159"/>
      <c r="DK338" s="159"/>
      <c r="DL338" s="159"/>
      <c r="DM338" s="159"/>
      <c r="DN338" s="159"/>
      <c r="DO338" s="159"/>
      <c r="DP338" s="159"/>
      <c r="DQ338" s="159"/>
      <c r="DR338" s="159"/>
      <c r="DS338" s="159"/>
      <c r="DT338" s="159"/>
      <c r="DU338" s="159"/>
      <c r="DV338" s="159"/>
      <c r="DW338" s="159"/>
      <c r="DX338" s="159"/>
      <c r="DY338" s="159"/>
      <c r="DZ338" s="159"/>
      <c r="EA338" s="159"/>
      <c r="EB338" s="159"/>
      <c r="EC338" s="159"/>
      <c r="ED338" s="159"/>
      <c r="EE338" s="159"/>
      <c r="EF338" s="159"/>
      <c r="EG338" s="159"/>
      <c r="EH338" s="159"/>
      <c r="EI338" s="159"/>
      <c r="EJ338" s="159"/>
      <c r="EK338" s="159"/>
      <c r="EL338" s="159"/>
      <c r="EM338" s="159"/>
      <c r="EN338" s="159"/>
      <c r="EO338" s="159"/>
      <c r="EP338" s="159"/>
      <c r="EQ338" s="159"/>
      <c r="ER338" s="159"/>
      <c r="ES338" s="159"/>
      <c r="ET338" s="159"/>
      <c r="EU338" s="159"/>
      <c r="EV338" s="159"/>
      <c r="EW338" s="159"/>
      <c r="EX338" s="159"/>
      <c r="EY338" s="159"/>
      <c r="EZ338" s="159"/>
      <c r="FA338" s="159"/>
      <c r="FB338" s="159"/>
      <c r="FC338" s="159"/>
      <c r="FD338" s="159"/>
      <c r="FE338" s="159"/>
      <c r="FF338" s="159"/>
      <c r="FG338" s="159"/>
      <c r="FH338" s="159"/>
      <c r="FI338" s="159"/>
      <c r="FJ338" s="159"/>
      <c r="FK338" s="159"/>
      <c r="FL338" s="159"/>
      <c r="FM338" s="159"/>
      <c r="FN338" s="159"/>
      <c r="FO338" s="159"/>
      <c r="FP338" s="159"/>
      <c r="FQ338" s="159"/>
      <c r="FR338" s="159"/>
      <c r="FS338" s="159"/>
      <c r="FT338" s="159"/>
      <c r="FU338" s="159"/>
      <c r="FV338" s="159"/>
      <c r="FW338" s="159"/>
      <c r="FX338" s="159"/>
    </row>
    <row r="339" spans="1:180" s="555" customFormat="1" ht="12.75" hidden="1" customHeight="1">
      <c r="A339" s="4"/>
      <c r="B339" s="574">
        <v>3</v>
      </c>
      <c r="C339" s="579" t="s">
        <v>232</v>
      </c>
      <c r="D339" s="576"/>
      <c r="E339" s="576"/>
      <c r="F339" s="576"/>
      <c r="G339" s="576"/>
      <c r="H339" s="576"/>
      <c r="I339" s="577"/>
      <c r="J339" s="558"/>
      <c r="K339" s="558"/>
      <c r="L339" s="558"/>
      <c r="M339" s="558"/>
      <c r="N339" s="558"/>
      <c r="T339" s="581"/>
      <c r="U339" s="581"/>
      <c r="V339" s="581"/>
      <c r="W339" s="581"/>
      <c r="X339" s="581"/>
      <c r="Y339" s="581"/>
      <c r="Z339" s="581"/>
      <c r="AA339" s="581"/>
      <c r="AB339" s="581"/>
      <c r="AC339" s="581"/>
      <c r="AD339" s="581"/>
      <c r="AE339" s="581"/>
      <c r="AF339" s="581"/>
      <c r="AG339" s="581"/>
      <c r="AH339" s="581"/>
      <c r="AI339" s="581"/>
      <c r="AJ339" s="581"/>
      <c r="AK339" s="581"/>
      <c r="AL339" s="581"/>
      <c r="AM339" s="581"/>
      <c r="AN339" s="581"/>
      <c r="AO339" s="581"/>
      <c r="AP339" s="581"/>
      <c r="AQ339" s="581"/>
      <c r="AR339" s="581"/>
      <c r="AS339" s="565"/>
      <c r="AT339" s="565"/>
      <c r="AU339" s="161"/>
      <c r="AV339" s="159"/>
      <c r="AW339" s="599" t="s">
        <v>724</v>
      </c>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c r="CF339" s="159"/>
      <c r="CG339" s="159"/>
      <c r="CH339" s="159"/>
      <c r="CI339" s="159"/>
      <c r="CJ339" s="159"/>
      <c r="CK339" s="159"/>
      <c r="CL339" s="159"/>
      <c r="CM339" s="159"/>
      <c r="CN339" s="159"/>
      <c r="CO339" s="159"/>
      <c r="CP339" s="159"/>
      <c r="CQ339" s="159"/>
      <c r="CR339" s="159"/>
      <c r="CS339" s="159"/>
      <c r="CT339" s="159"/>
      <c r="CU339" s="159"/>
      <c r="CV339" s="159"/>
      <c r="CW339" s="159"/>
      <c r="CX339" s="159"/>
      <c r="CY339" s="159"/>
      <c r="CZ339" s="159"/>
      <c r="DA339" s="159"/>
      <c r="DB339" s="159"/>
      <c r="DC339" s="159"/>
      <c r="DD339" s="159"/>
      <c r="DE339" s="159"/>
      <c r="DF339" s="159"/>
      <c r="DG339" s="159"/>
      <c r="DH339" s="159"/>
      <c r="DI339" s="159"/>
      <c r="DJ339" s="159"/>
      <c r="DK339" s="159"/>
      <c r="DL339" s="159"/>
      <c r="DM339" s="159"/>
      <c r="DN339" s="159"/>
      <c r="DO339" s="159"/>
      <c r="DP339" s="159"/>
      <c r="DQ339" s="159"/>
      <c r="DR339" s="159"/>
      <c r="DS339" s="159"/>
      <c r="DT339" s="159"/>
      <c r="DU339" s="159"/>
      <c r="DV339" s="159"/>
      <c r="DW339" s="159"/>
      <c r="DX339" s="159"/>
      <c r="DY339" s="159"/>
      <c r="DZ339" s="159"/>
      <c r="EA339" s="159"/>
      <c r="EB339" s="159"/>
      <c r="EC339" s="159"/>
      <c r="ED339" s="159"/>
      <c r="EE339" s="159"/>
      <c r="EF339" s="159"/>
      <c r="EG339" s="159"/>
      <c r="EH339" s="159"/>
      <c r="EI339" s="159"/>
      <c r="EJ339" s="159"/>
      <c r="EK339" s="159"/>
      <c r="EL339" s="159"/>
      <c r="EM339" s="159"/>
      <c r="EN339" s="159"/>
      <c r="EO339" s="159"/>
      <c r="EP339" s="159"/>
      <c r="EQ339" s="159"/>
      <c r="ER339" s="159"/>
      <c r="ES339" s="159"/>
      <c r="ET339" s="159"/>
      <c r="EU339" s="159"/>
      <c r="EV339" s="159"/>
      <c r="EW339" s="159"/>
      <c r="EX339" s="159"/>
      <c r="EY339" s="159"/>
      <c r="EZ339" s="159"/>
      <c r="FA339" s="159"/>
      <c r="FB339" s="159"/>
      <c r="FC339" s="159"/>
      <c r="FD339" s="159"/>
      <c r="FE339" s="159"/>
      <c r="FF339" s="159"/>
      <c r="FG339" s="159"/>
      <c r="FH339" s="159"/>
      <c r="FI339" s="159"/>
      <c r="FJ339" s="159"/>
      <c r="FK339" s="159"/>
      <c r="FL339" s="159"/>
      <c r="FM339" s="159"/>
      <c r="FN339" s="159"/>
      <c r="FO339" s="159"/>
      <c r="FP339" s="159"/>
      <c r="FQ339" s="159"/>
      <c r="FR339" s="159"/>
      <c r="FS339" s="159"/>
      <c r="FT339" s="159"/>
      <c r="FU339" s="159"/>
      <c r="FV339" s="159"/>
      <c r="FW339" s="159"/>
      <c r="FX339" s="159"/>
    </row>
    <row r="340" spans="1:180" s="555" customFormat="1" ht="12.75" hidden="1" customHeight="1">
      <c r="A340" s="4"/>
      <c r="B340" s="574">
        <v>4</v>
      </c>
      <c r="C340" s="582" t="s">
        <v>233</v>
      </c>
      <c r="D340" s="576"/>
      <c r="E340" s="576"/>
      <c r="F340" s="576"/>
      <c r="G340" s="576"/>
      <c r="H340" s="576"/>
      <c r="I340" s="577"/>
      <c r="J340" s="558"/>
      <c r="K340" s="558"/>
      <c r="L340" s="558"/>
      <c r="M340" s="558"/>
      <c r="N340" s="558"/>
      <c r="U340" s="555" t="s">
        <v>15</v>
      </c>
      <c r="AS340" s="159"/>
      <c r="AT340" s="159"/>
      <c r="AU340" s="156"/>
      <c r="AV340" s="159"/>
      <c r="AW340" s="599" t="s">
        <v>725</v>
      </c>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c r="CF340" s="159"/>
      <c r="CG340" s="159"/>
      <c r="CH340" s="159"/>
      <c r="CI340" s="159"/>
      <c r="CJ340" s="159"/>
      <c r="CK340" s="159"/>
      <c r="CL340" s="159"/>
      <c r="CM340" s="159"/>
      <c r="CN340" s="159"/>
      <c r="CO340" s="159"/>
      <c r="CP340" s="159"/>
      <c r="CQ340" s="159"/>
      <c r="CR340" s="159"/>
      <c r="CS340" s="159"/>
      <c r="CT340" s="159"/>
      <c r="CU340" s="159"/>
      <c r="CV340" s="159"/>
      <c r="CW340" s="159"/>
      <c r="CX340" s="159"/>
      <c r="CY340" s="159"/>
      <c r="CZ340" s="159"/>
      <c r="DA340" s="159"/>
      <c r="DB340" s="159"/>
      <c r="DC340" s="159"/>
      <c r="DD340" s="159"/>
      <c r="DE340" s="159"/>
      <c r="DF340" s="159"/>
      <c r="DG340" s="159"/>
      <c r="DH340" s="159"/>
      <c r="DI340" s="159"/>
      <c r="DJ340" s="159"/>
      <c r="DK340" s="159"/>
      <c r="DL340" s="159"/>
      <c r="DM340" s="159"/>
      <c r="DN340" s="159"/>
      <c r="DO340" s="159"/>
      <c r="DP340" s="159"/>
      <c r="DQ340" s="159"/>
      <c r="DR340" s="159"/>
      <c r="DS340" s="159"/>
      <c r="DT340" s="159"/>
      <c r="DU340" s="159"/>
      <c r="DV340" s="159"/>
      <c r="DW340" s="159"/>
      <c r="DX340" s="159"/>
      <c r="DY340" s="159"/>
      <c r="DZ340" s="159"/>
      <c r="EA340" s="159"/>
      <c r="EB340" s="159"/>
      <c r="EC340" s="159"/>
      <c r="ED340" s="159"/>
      <c r="EE340" s="159"/>
      <c r="EF340" s="159"/>
      <c r="EG340" s="159"/>
      <c r="EH340" s="159"/>
      <c r="EI340" s="159"/>
      <c r="EJ340" s="159"/>
      <c r="EK340" s="159"/>
      <c r="EL340" s="159"/>
      <c r="EM340" s="159"/>
      <c r="EN340" s="159"/>
      <c r="EO340" s="159"/>
      <c r="EP340" s="159"/>
      <c r="EQ340" s="159"/>
      <c r="ER340" s="159"/>
      <c r="ES340" s="159"/>
      <c r="ET340" s="159"/>
      <c r="EU340" s="159"/>
      <c r="EV340" s="159"/>
      <c r="EW340" s="159"/>
      <c r="EX340" s="159"/>
      <c r="EY340" s="159"/>
      <c r="EZ340" s="159"/>
      <c r="FA340" s="159"/>
      <c r="FB340" s="159"/>
      <c r="FC340" s="159"/>
      <c r="FD340" s="159"/>
      <c r="FE340" s="159"/>
      <c r="FF340" s="159"/>
      <c r="FG340" s="159"/>
      <c r="FH340" s="159"/>
      <c r="FI340" s="159"/>
      <c r="FJ340" s="159"/>
      <c r="FK340" s="159"/>
      <c r="FL340" s="159"/>
      <c r="FM340" s="159"/>
      <c r="FN340" s="159"/>
      <c r="FO340" s="159"/>
      <c r="FP340" s="159"/>
      <c r="FQ340" s="159"/>
      <c r="FR340" s="159"/>
      <c r="FS340" s="159"/>
      <c r="FT340" s="159"/>
      <c r="FU340" s="159"/>
      <c r="FV340" s="159"/>
      <c r="FW340" s="159"/>
      <c r="FX340" s="159"/>
    </row>
    <row r="341" spans="1:180" s="555" customFormat="1" ht="12.75" hidden="1" customHeight="1">
      <c r="A341" s="4"/>
      <c r="B341" s="574">
        <v>5</v>
      </c>
      <c r="C341" s="579" t="s">
        <v>234</v>
      </c>
      <c r="D341" s="576"/>
      <c r="E341" s="576"/>
      <c r="F341" s="576"/>
      <c r="G341" s="576"/>
      <c r="H341" s="576"/>
      <c r="I341" s="577"/>
      <c r="J341" s="558"/>
      <c r="K341" s="558"/>
      <c r="L341" s="558"/>
      <c r="M341" s="558"/>
      <c r="N341" s="558"/>
      <c r="AS341" s="159"/>
      <c r="AT341" s="159"/>
      <c r="AU341" s="156"/>
      <c r="AV341" s="159"/>
      <c r="AW341" s="599" t="s">
        <v>726</v>
      </c>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c r="CF341" s="159"/>
      <c r="CG341" s="159"/>
      <c r="CH341" s="159"/>
      <c r="CI341" s="159"/>
      <c r="CJ341" s="159"/>
      <c r="CK341" s="159"/>
      <c r="CL341" s="159"/>
      <c r="CM341" s="159"/>
      <c r="CN341" s="159"/>
      <c r="CO341" s="159"/>
      <c r="CP341" s="159"/>
      <c r="CQ341" s="159"/>
      <c r="CR341" s="159"/>
      <c r="CS341" s="159"/>
      <c r="CT341" s="159"/>
      <c r="CU341" s="159"/>
      <c r="CV341" s="159"/>
      <c r="CW341" s="159"/>
      <c r="CX341" s="159"/>
      <c r="CY341" s="159"/>
      <c r="CZ341" s="159"/>
      <c r="DA341" s="159"/>
      <c r="DB341" s="159"/>
      <c r="DC341" s="159"/>
      <c r="DD341" s="159"/>
      <c r="DE341" s="159"/>
      <c r="DF341" s="159"/>
      <c r="DG341" s="159"/>
      <c r="DH341" s="159"/>
      <c r="DI341" s="159"/>
      <c r="DJ341" s="159"/>
      <c r="DK341" s="159"/>
      <c r="DL341" s="159"/>
      <c r="DM341" s="159"/>
      <c r="DN341" s="159"/>
      <c r="DO341" s="159"/>
      <c r="DP341" s="159"/>
      <c r="DQ341" s="159"/>
      <c r="DR341" s="159"/>
      <c r="DS341" s="159"/>
      <c r="DT341" s="159"/>
      <c r="DU341" s="159"/>
      <c r="DV341" s="159"/>
      <c r="DW341" s="159"/>
      <c r="DX341" s="159"/>
      <c r="DY341" s="159"/>
      <c r="DZ341" s="159"/>
      <c r="EA341" s="159"/>
      <c r="EB341" s="159"/>
      <c r="EC341" s="159"/>
      <c r="ED341" s="159"/>
      <c r="EE341" s="159"/>
      <c r="EF341" s="159"/>
      <c r="EG341" s="159"/>
      <c r="EH341" s="159"/>
      <c r="EI341" s="159"/>
      <c r="EJ341" s="159"/>
      <c r="EK341" s="159"/>
      <c r="EL341" s="159"/>
      <c r="EM341" s="159"/>
      <c r="EN341" s="159"/>
      <c r="EO341" s="159"/>
      <c r="EP341" s="159"/>
      <c r="EQ341" s="159"/>
      <c r="ER341" s="159"/>
      <c r="ES341" s="159"/>
      <c r="ET341" s="159"/>
      <c r="EU341" s="159"/>
      <c r="EV341" s="159"/>
      <c r="EW341" s="159"/>
      <c r="EX341" s="159"/>
      <c r="EY341" s="159"/>
      <c r="EZ341" s="159"/>
      <c r="FA341" s="159"/>
      <c r="FB341" s="159"/>
      <c r="FC341" s="159"/>
      <c r="FD341" s="159"/>
      <c r="FE341" s="159"/>
      <c r="FF341" s="159"/>
      <c r="FG341" s="159"/>
      <c r="FH341" s="159"/>
      <c r="FI341" s="159"/>
      <c r="FJ341" s="159"/>
      <c r="FK341" s="159"/>
      <c r="FL341" s="159"/>
      <c r="FM341" s="159"/>
      <c r="FN341" s="159"/>
      <c r="FO341" s="159"/>
      <c r="FP341" s="159"/>
      <c r="FQ341" s="159"/>
      <c r="FR341" s="159"/>
      <c r="FS341" s="159"/>
      <c r="FT341" s="159"/>
      <c r="FU341" s="159"/>
      <c r="FV341" s="159"/>
      <c r="FW341" s="159"/>
      <c r="FX341" s="159"/>
    </row>
    <row r="342" spans="1:180" s="555" customFormat="1" ht="12.75" hidden="1" customHeight="1">
      <c r="A342" s="4"/>
      <c r="B342" s="574">
        <v>6</v>
      </c>
      <c r="C342" s="579"/>
      <c r="D342" s="576"/>
      <c r="E342" s="576"/>
      <c r="F342" s="576"/>
      <c r="G342" s="576"/>
      <c r="H342" s="576"/>
      <c r="I342" s="577"/>
      <c r="J342" s="558"/>
      <c r="K342" s="558"/>
      <c r="L342" s="558"/>
      <c r="M342" s="558"/>
      <c r="N342" s="558"/>
      <c r="AS342" s="159"/>
      <c r="AT342" s="159"/>
      <c r="AU342" s="156"/>
      <c r="AV342" s="159"/>
      <c r="AW342" s="599" t="s">
        <v>727</v>
      </c>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row>
    <row r="343" spans="1:180" s="555" customFormat="1" ht="12.75" hidden="1" customHeight="1">
      <c r="A343" s="4"/>
      <c r="B343" s="574">
        <v>7</v>
      </c>
      <c r="C343" s="579" t="s">
        <v>235</v>
      </c>
      <c r="D343" s="576"/>
      <c r="E343" s="576"/>
      <c r="F343" s="576"/>
      <c r="G343" s="576"/>
      <c r="H343" s="576"/>
      <c r="I343" s="577"/>
      <c r="J343" s="558"/>
      <c r="K343" s="558"/>
      <c r="L343" s="558"/>
      <c r="M343" s="558"/>
      <c r="N343" s="558"/>
      <c r="AS343" s="159"/>
      <c r="AT343" s="159"/>
      <c r="AU343" s="156"/>
      <c r="AV343" s="159"/>
      <c r="AW343" s="599" t="s">
        <v>728</v>
      </c>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c r="CF343" s="159"/>
      <c r="CG343" s="159"/>
      <c r="CH343" s="159"/>
      <c r="CI343" s="159"/>
      <c r="CJ343" s="159"/>
      <c r="CK343" s="159"/>
      <c r="CL343" s="159"/>
      <c r="CM343" s="159"/>
      <c r="CN343" s="159"/>
      <c r="CO343" s="159"/>
      <c r="CP343" s="159"/>
      <c r="CQ343" s="159"/>
      <c r="CR343" s="159"/>
      <c r="CS343" s="159"/>
      <c r="CT343" s="159"/>
      <c r="CU343" s="159"/>
      <c r="CV343" s="159"/>
      <c r="CW343" s="159"/>
      <c r="CX343" s="159"/>
      <c r="CY343" s="159"/>
      <c r="CZ343" s="159"/>
      <c r="DA343" s="159"/>
      <c r="DB343" s="159"/>
      <c r="DC343" s="159"/>
      <c r="DD343" s="159"/>
      <c r="DE343" s="159"/>
      <c r="DF343" s="159"/>
      <c r="DG343" s="159"/>
      <c r="DH343" s="159"/>
      <c r="DI343" s="159"/>
      <c r="DJ343" s="159"/>
      <c r="DK343" s="159"/>
      <c r="DL343" s="159"/>
      <c r="DM343" s="159"/>
      <c r="DN343" s="159"/>
      <c r="DO343" s="159"/>
      <c r="DP343" s="159"/>
      <c r="DQ343" s="159"/>
      <c r="DR343" s="159"/>
      <c r="DS343" s="159"/>
      <c r="DT343" s="159"/>
      <c r="DU343" s="159"/>
      <c r="DV343" s="159"/>
      <c r="DW343" s="159"/>
      <c r="DX343" s="159"/>
      <c r="DY343" s="159"/>
      <c r="DZ343" s="159"/>
      <c r="EA343" s="159"/>
      <c r="EB343" s="159"/>
      <c r="EC343" s="159"/>
      <c r="ED343" s="159"/>
      <c r="EE343" s="159"/>
      <c r="EF343" s="159"/>
      <c r="EG343" s="159"/>
      <c r="EH343" s="159"/>
      <c r="EI343" s="159"/>
      <c r="EJ343" s="159"/>
      <c r="EK343" s="159"/>
      <c r="EL343" s="159"/>
      <c r="EM343" s="159"/>
      <c r="EN343" s="159"/>
      <c r="EO343" s="159"/>
      <c r="EP343" s="159"/>
      <c r="EQ343" s="159"/>
      <c r="ER343" s="159"/>
      <c r="ES343" s="159"/>
      <c r="ET343" s="159"/>
      <c r="EU343" s="159"/>
      <c r="EV343" s="159"/>
      <c r="EW343" s="159"/>
      <c r="EX343" s="159"/>
      <c r="EY343" s="159"/>
      <c r="EZ343" s="159"/>
      <c r="FA343" s="159"/>
      <c r="FB343" s="159"/>
      <c r="FC343" s="159"/>
      <c r="FD343" s="159"/>
      <c r="FE343" s="159"/>
      <c r="FF343" s="159"/>
      <c r="FG343" s="159"/>
      <c r="FH343" s="159"/>
      <c r="FI343" s="159"/>
      <c r="FJ343" s="159"/>
      <c r="FK343" s="159"/>
      <c r="FL343" s="159"/>
      <c r="FM343" s="159"/>
      <c r="FN343" s="159"/>
      <c r="FO343" s="159"/>
      <c r="FP343" s="159"/>
      <c r="FQ343" s="159"/>
      <c r="FR343" s="159"/>
      <c r="FS343" s="159"/>
      <c r="FT343" s="159"/>
      <c r="FU343" s="159"/>
      <c r="FV343" s="159"/>
      <c r="FW343" s="159"/>
      <c r="FX343" s="159"/>
    </row>
    <row r="344" spans="1:180" s="555" customFormat="1" ht="12.75" hidden="1" customHeight="1">
      <c r="A344" s="4"/>
      <c r="B344" s="574">
        <v>8</v>
      </c>
      <c r="C344" s="575" t="s">
        <v>236</v>
      </c>
      <c r="D344" s="576"/>
      <c r="E344" s="576"/>
      <c r="F344" s="576"/>
      <c r="G344" s="576"/>
      <c r="H344" s="576"/>
      <c r="I344" s="577"/>
      <c r="J344" s="558"/>
      <c r="K344" s="558"/>
      <c r="L344" s="558"/>
      <c r="M344" s="558"/>
      <c r="N344" s="558"/>
      <c r="AS344" s="159"/>
      <c r="AT344" s="159"/>
      <c r="AU344" s="156"/>
      <c r="AV344" s="159"/>
      <c r="AW344" s="599" t="s">
        <v>729</v>
      </c>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c r="CF344" s="159"/>
      <c r="CG344" s="159"/>
      <c r="CH344" s="159"/>
      <c r="CI344" s="159"/>
      <c r="CJ344" s="159"/>
      <c r="CK344" s="159"/>
      <c r="CL344" s="159"/>
      <c r="CM344" s="159"/>
      <c r="CN344" s="159"/>
      <c r="CO344" s="159"/>
      <c r="CP344" s="159"/>
      <c r="CQ344" s="159"/>
      <c r="CR344" s="159"/>
      <c r="CS344" s="159"/>
      <c r="CT344" s="159"/>
      <c r="CU344" s="159"/>
      <c r="CV344" s="159"/>
      <c r="CW344" s="159"/>
      <c r="CX344" s="159"/>
      <c r="CY344" s="159"/>
      <c r="CZ344" s="159"/>
      <c r="DA344" s="159"/>
      <c r="DB344" s="159"/>
      <c r="DC344" s="159"/>
      <c r="DD344" s="159"/>
      <c r="DE344" s="159"/>
      <c r="DF344" s="159"/>
      <c r="DG344" s="159"/>
      <c r="DH344" s="159"/>
      <c r="DI344" s="159"/>
      <c r="DJ344" s="159"/>
      <c r="DK344" s="159"/>
      <c r="DL344" s="159"/>
      <c r="DM344" s="159"/>
      <c r="DN344" s="159"/>
      <c r="DO344" s="159"/>
      <c r="DP344" s="159"/>
      <c r="DQ344" s="159"/>
      <c r="DR344" s="159"/>
      <c r="DS344" s="159"/>
      <c r="DT344" s="159"/>
      <c r="DU344" s="159"/>
      <c r="DV344" s="159"/>
      <c r="DW344" s="159"/>
      <c r="DX344" s="159"/>
      <c r="DY344" s="159"/>
      <c r="DZ344" s="159"/>
      <c r="EA344" s="159"/>
      <c r="EB344" s="159"/>
      <c r="EC344" s="159"/>
      <c r="ED344" s="159"/>
      <c r="EE344" s="159"/>
      <c r="EF344" s="159"/>
      <c r="EG344" s="159"/>
      <c r="EH344" s="159"/>
      <c r="EI344" s="159"/>
      <c r="EJ344" s="159"/>
      <c r="EK344" s="159"/>
      <c r="EL344" s="159"/>
      <c r="EM344" s="159"/>
      <c r="EN344" s="159"/>
      <c r="EO344" s="159"/>
      <c r="EP344" s="159"/>
      <c r="EQ344" s="159"/>
      <c r="ER344" s="159"/>
      <c r="ES344" s="159"/>
      <c r="ET344" s="159"/>
      <c r="EU344" s="159"/>
      <c r="EV344" s="159"/>
      <c r="EW344" s="159"/>
      <c r="EX344" s="159"/>
      <c r="EY344" s="159"/>
      <c r="EZ344" s="159"/>
      <c r="FA344" s="159"/>
      <c r="FB344" s="159"/>
      <c r="FC344" s="159"/>
      <c r="FD344" s="159"/>
      <c r="FE344" s="159"/>
      <c r="FF344" s="159"/>
      <c r="FG344" s="159"/>
      <c r="FH344" s="159"/>
      <c r="FI344" s="159"/>
      <c r="FJ344" s="159"/>
      <c r="FK344" s="159"/>
      <c r="FL344" s="159"/>
      <c r="FM344" s="159"/>
      <c r="FN344" s="159"/>
      <c r="FO344" s="159"/>
      <c r="FP344" s="159"/>
      <c r="FQ344" s="159"/>
      <c r="FR344" s="159"/>
      <c r="FS344" s="159"/>
      <c r="FT344" s="159"/>
      <c r="FU344" s="159"/>
      <c r="FV344" s="159"/>
      <c r="FW344" s="159"/>
      <c r="FX344" s="159"/>
    </row>
    <row r="345" spans="1:180" s="555" customFormat="1" ht="12.75" hidden="1" customHeight="1">
      <c r="A345" s="4"/>
      <c r="B345" s="574">
        <v>9</v>
      </c>
      <c r="C345" s="583" t="s">
        <v>237</v>
      </c>
      <c r="D345" s="576"/>
      <c r="E345" s="576"/>
      <c r="F345" s="576"/>
      <c r="G345" s="576"/>
      <c r="H345" s="576"/>
      <c r="I345" s="577"/>
      <c r="J345" s="558"/>
      <c r="K345" s="558"/>
      <c r="L345" s="558"/>
      <c r="M345" s="558"/>
      <c r="N345" s="558"/>
      <c r="AS345" s="159"/>
      <c r="AT345" s="159"/>
      <c r="AU345" s="156"/>
      <c r="AV345" s="159"/>
      <c r="AW345" s="599" t="s">
        <v>730</v>
      </c>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c r="CF345" s="159"/>
      <c r="CG345" s="159"/>
      <c r="CH345" s="159"/>
      <c r="CI345" s="159"/>
      <c r="CJ345" s="159"/>
      <c r="CK345" s="159"/>
      <c r="CL345" s="159"/>
      <c r="CM345" s="159"/>
      <c r="CN345" s="159"/>
      <c r="CO345" s="159"/>
      <c r="CP345" s="159"/>
      <c r="CQ345" s="159"/>
      <c r="CR345" s="159"/>
      <c r="CS345" s="159"/>
      <c r="CT345" s="159"/>
      <c r="CU345" s="159"/>
      <c r="CV345" s="159"/>
      <c r="CW345" s="159"/>
      <c r="CX345" s="159"/>
      <c r="CY345" s="159"/>
      <c r="CZ345" s="159"/>
      <c r="DA345" s="159"/>
      <c r="DB345" s="159"/>
      <c r="DC345" s="159"/>
      <c r="DD345" s="159"/>
      <c r="DE345" s="159"/>
      <c r="DF345" s="159"/>
      <c r="DG345" s="159"/>
      <c r="DH345" s="159"/>
      <c r="DI345" s="159"/>
      <c r="DJ345" s="159"/>
      <c r="DK345" s="159"/>
      <c r="DL345" s="159"/>
      <c r="DM345" s="159"/>
      <c r="DN345" s="159"/>
      <c r="DO345" s="159"/>
      <c r="DP345" s="159"/>
      <c r="DQ345" s="159"/>
      <c r="DR345" s="159"/>
      <c r="DS345" s="159"/>
      <c r="DT345" s="159"/>
      <c r="DU345" s="159"/>
      <c r="DV345" s="159"/>
      <c r="DW345" s="159"/>
      <c r="DX345" s="159"/>
      <c r="DY345" s="159"/>
      <c r="DZ345" s="159"/>
      <c r="EA345" s="159"/>
      <c r="EB345" s="159"/>
      <c r="EC345" s="159"/>
      <c r="ED345" s="159"/>
      <c r="EE345" s="159"/>
      <c r="EF345" s="159"/>
      <c r="EG345" s="159"/>
      <c r="EH345" s="159"/>
      <c r="EI345" s="159"/>
      <c r="EJ345" s="159"/>
      <c r="EK345" s="159"/>
      <c r="EL345" s="159"/>
      <c r="EM345" s="159"/>
      <c r="EN345" s="159"/>
      <c r="EO345" s="159"/>
      <c r="EP345" s="159"/>
      <c r="EQ345" s="159"/>
      <c r="ER345" s="159"/>
      <c r="ES345" s="159"/>
      <c r="ET345" s="159"/>
      <c r="EU345" s="159"/>
      <c r="EV345" s="159"/>
      <c r="EW345" s="159"/>
      <c r="EX345" s="159"/>
      <c r="EY345" s="159"/>
      <c r="EZ345" s="159"/>
      <c r="FA345" s="159"/>
      <c r="FB345" s="159"/>
      <c r="FC345" s="159"/>
      <c r="FD345" s="159"/>
      <c r="FE345" s="159"/>
      <c r="FF345" s="159"/>
      <c r="FG345" s="159"/>
      <c r="FH345" s="159"/>
      <c r="FI345" s="159"/>
      <c r="FJ345" s="159"/>
      <c r="FK345" s="159"/>
      <c r="FL345" s="159"/>
      <c r="FM345" s="159"/>
      <c r="FN345" s="159"/>
      <c r="FO345" s="159"/>
      <c r="FP345" s="159"/>
      <c r="FQ345" s="159"/>
      <c r="FR345" s="159"/>
      <c r="FS345" s="159"/>
      <c r="FT345" s="159"/>
      <c r="FU345" s="159"/>
      <c r="FV345" s="159"/>
      <c r="FW345" s="159"/>
      <c r="FX345" s="159"/>
    </row>
    <row r="346" spans="1:180" s="555" customFormat="1" ht="12.75" hidden="1" customHeight="1">
      <c r="A346" s="4"/>
      <c r="B346" s="574">
        <v>10</v>
      </c>
      <c r="C346" s="575" t="s">
        <v>238</v>
      </c>
      <c r="D346" s="576"/>
      <c r="E346" s="576"/>
      <c r="F346" s="576"/>
      <c r="G346" s="576"/>
      <c r="H346" s="576"/>
      <c r="I346" s="577"/>
      <c r="J346" s="558"/>
      <c r="K346" s="558"/>
      <c r="L346" s="558"/>
      <c r="M346" s="558"/>
      <c r="N346" s="558"/>
      <c r="AS346" s="159"/>
      <c r="AT346" s="159"/>
      <c r="AU346" s="156"/>
      <c r="AV346" s="159"/>
      <c r="AW346" s="599" t="s">
        <v>731</v>
      </c>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c r="CF346" s="159"/>
      <c r="CG346" s="159"/>
      <c r="CH346" s="159"/>
      <c r="CI346" s="159"/>
      <c r="CJ346" s="159"/>
      <c r="CK346" s="159"/>
      <c r="CL346" s="159"/>
      <c r="CM346" s="159"/>
      <c r="CN346" s="159"/>
      <c r="CO346" s="159"/>
      <c r="CP346" s="159"/>
      <c r="CQ346" s="159"/>
      <c r="CR346" s="159"/>
      <c r="CS346" s="159"/>
      <c r="CT346" s="159"/>
      <c r="CU346" s="159"/>
      <c r="CV346" s="159"/>
      <c r="CW346" s="159"/>
      <c r="CX346" s="159"/>
      <c r="CY346" s="159"/>
      <c r="CZ346" s="159"/>
      <c r="DA346" s="159"/>
      <c r="DB346" s="159"/>
      <c r="DC346" s="159"/>
      <c r="DD346" s="159"/>
      <c r="DE346" s="159"/>
      <c r="DF346" s="159"/>
      <c r="DG346" s="159"/>
      <c r="DH346" s="159"/>
      <c r="DI346" s="159"/>
      <c r="DJ346" s="159"/>
      <c r="DK346" s="159"/>
      <c r="DL346" s="159"/>
      <c r="DM346" s="159"/>
      <c r="DN346" s="159"/>
      <c r="DO346" s="159"/>
      <c r="DP346" s="159"/>
      <c r="DQ346" s="159"/>
      <c r="DR346" s="159"/>
      <c r="DS346" s="159"/>
      <c r="DT346" s="159"/>
      <c r="DU346" s="159"/>
      <c r="DV346" s="159"/>
      <c r="DW346" s="159"/>
      <c r="DX346" s="159"/>
      <c r="DY346" s="159"/>
      <c r="DZ346" s="159"/>
      <c r="EA346" s="159"/>
      <c r="EB346" s="159"/>
      <c r="EC346" s="159"/>
      <c r="ED346" s="159"/>
      <c r="EE346" s="159"/>
      <c r="EF346" s="159"/>
      <c r="EG346" s="159"/>
      <c r="EH346" s="159"/>
      <c r="EI346" s="159"/>
      <c r="EJ346" s="159"/>
      <c r="EK346" s="159"/>
      <c r="EL346" s="159"/>
      <c r="EM346" s="159"/>
      <c r="EN346" s="159"/>
      <c r="EO346" s="159"/>
      <c r="EP346" s="159"/>
      <c r="EQ346" s="159"/>
      <c r="ER346" s="159"/>
      <c r="ES346" s="159"/>
      <c r="ET346" s="159"/>
      <c r="EU346" s="159"/>
      <c r="EV346" s="159"/>
      <c r="EW346" s="159"/>
      <c r="EX346" s="159"/>
      <c r="EY346" s="159"/>
      <c r="EZ346" s="159"/>
      <c r="FA346" s="159"/>
      <c r="FB346" s="159"/>
      <c r="FC346" s="159"/>
      <c r="FD346" s="159"/>
      <c r="FE346" s="159"/>
      <c r="FF346" s="159"/>
      <c r="FG346" s="159"/>
      <c r="FH346" s="159"/>
      <c r="FI346" s="159"/>
      <c r="FJ346" s="159"/>
      <c r="FK346" s="159"/>
      <c r="FL346" s="159"/>
      <c r="FM346" s="159"/>
      <c r="FN346" s="159"/>
      <c r="FO346" s="159"/>
      <c r="FP346" s="159"/>
      <c r="FQ346" s="159"/>
      <c r="FR346" s="159"/>
      <c r="FS346" s="159"/>
      <c r="FT346" s="159"/>
      <c r="FU346" s="159"/>
      <c r="FV346" s="159"/>
      <c r="FW346" s="159"/>
      <c r="FX346" s="159"/>
    </row>
    <row r="347" spans="1:180" s="555" customFormat="1" ht="12.75" hidden="1" customHeight="1">
      <c r="A347" s="4"/>
      <c r="B347" s="574">
        <v>11</v>
      </c>
      <c r="C347" s="583" t="s">
        <v>239</v>
      </c>
      <c r="D347" s="576"/>
      <c r="E347" s="576"/>
      <c r="F347" s="576"/>
      <c r="G347" s="576"/>
      <c r="H347" s="576"/>
      <c r="I347" s="577"/>
      <c r="J347" s="558"/>
      <c r="K347" s="558"/>
      <c r="L347" s="558"/>
      <c r="M347" s="558"/>
      <c r="N347" s="558"/>
      <c r="AS347" s="159"/>
      <c r="AT347" s="159"/>
      <c r="AU347" s="156"/>
      <c r="AV347" s="159"/>
      <c r="AW347" s="599" t="s">
        <v>732</v>
      </c>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c r="CF347" s="159"/>
      <c r="CG347" s="159"/>
      <c r="CH347" s="159"/>
      <c r="CI347" s="159"/>
      <c r="CJ347" s="159"/>
      <c r="CK347" s="159"/>
      <c r="CL347" s="159"/>
      <c r="CM347" s="159"/>
      <c r="CN347" s="159"/>
      <c r="CO347" s="159"/>
      <c r="CP347" s="159"/>
      <c r="CQ347" s="159"/>
      <c r="CR347" s="159"/>
      <c r="CS347" s="159"/>
      <c r="CT347" s="159"/>
      <c r="CU347" s="159"/>
      <c r="CV347" s="159"/>
      <c r="CW347" s="159"/>
      <c r="CX347" s="159"/>
      <c r="CY347" s="159"/>
      <c r="CZ347" s="159"/>
      <c r="DA347" s="159"/>
      <c r="DB347" s="159"/>
      <c r="DC347" s="159"/>
      <c r="DD347" s="159"/>
      <c r="DE347" s="159"/>
      <c r="DF347" s="159"/>
      <c r="DG347" s="159"/>
      <c r="DH347" s="159"/>
      <c r="DI347" s="159"/>
      <c r="DJ347" s="159"/>
      <c r="DK347" s="159"/>
      <c r="DL347" s="159"/>
      <c r="DM347" s="159"/>
      <c r="DN347" s="159"/>
      <c r="DO347" s="159"/>
      <c r="DP347" s="159"/>
      <c r="DQ347" s="159"/>
      <c r="DR347" s="159"/>
      <c r="DS347" s="159"/>
      <c r="DT347" s="159"/>
      <c r="DU347" s="159"/>
      <c r="DV347" s="159"/>
      <c r="DW347" s="159"/>
      <c r="DX347" s="159"/>
      <c r="DY347" s="159"/>
      <c r="DZ347" s="159"/>
      <c r="EA347" s="159"/>
      <c r="EB347" s="159"/>
      <c r="EC347" s="159"/>
      <c r="ED347" s="159"/>
      <c r="EE347" s="159"/>
      <c r="EF347" s="159"/>
      <c r="EG347" s="159"/>
      <c r="EH347" s="159"/>
      <c r="EI347" s="159"/>
      <c r="EJ347" s="159"/>
      <c r="EK347" s="159"/>
      <c r="EL347" s="159"/>
      <c r="EM347" s="159"/>
      <c r="EN347" s="159"/>
      <c r="EO347" s="159"/>
      <c r="EP347" s="159"/>
      <c r="EQ347" s="159"/>
      <c r="ER347" s="159"/>
      <c r="ES347" s="159"/>
      <c r="ET347" s="159"/>
      <c r="EU347" s="159"/>
      <c r="EV347" s="159"/>
      <c r="EW347" s="159"/>
      <c r="EX347" s="159"/>
      <c r="EY347" s="159"/>
      <c r="EZ347" s="159"/>
      <c r="FA347" s="159"/>
      <c r="FB347" s="159"/>
      <c r="FC347" s="159"/>
      <c r="FD347" s="159"/>
      <c r="FE347" s="159"/>
      <c r="FF347" s="159"/>
      <c r="FG347" s="159"/>
      <c r="FH347" s="159"/>
      <c r="FI347" s="159"/>
      <c r="FJ347" s="159"/>
      <c r="FK347" s="159"/>
      <c r="FL347" s="159"/>
      <c r="FM347" s="159"/>
      <c r="FN347" s="159"/>
      <c r="FO347" s="159"/>
      <c r="FP347" s="159"/>
      <c r="FQ347" s="159"/>
      <c r="FR347" s="159"/>
      <c r="FS347" s="159"/>
      <c r="FT347" s="159"/>
      <c r="FU347" s="159"/>
      <c r="FV347" s="159"/>
      <c r="FW347" s="159"/>
      <c r="FX347" s="159"/>
    </row>
    <row r="348" spans="1:180" s="555" customFormat="1" ht="12.75" hidden="1" customHeight="1">
      <c r="A348" s="4"/>
      <c r="B348" s="574">
        <v>12</v>
      </c>
      <c r="C348" s="579" t="s">
        <v>240</v>
      </c>
      <c r="D348" s="576"/>
      <c r="E348" s="576"/>
      <c r="F348" s="576"/>
      <c r="G348" s="576"/>
      <c r="H348" s="576"/>
      <c r="I348" s="577"/>
      <c r="J348" s="558"/>
      <c r="K348" s="558"/>
      <c r="L348" s="558"/>
      <c r="M348" s="558"/>
      <c r="N348" s="558"/>
      <c r="AS348" s="159"/>
      <c r="AT348" s="159"/>
      <c r="AU348" s="156"/>
      <c r="AV348" s="159"/>
      <c r="AW348" s="599" t="s">
        <v>733</v>
      </c>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c r="CF348" s="159"/>
      <c r="CG348" s="159"/>
      <c r="CH348" s="159"/>
      <c r="CI348" s="159"/>
      <c r="CJ348" s="159"/>
      <c r="CK348" s="159"/>
      <c r="CL348" s="159"/>
      <c r="CM348" s="159"/>
      <c r="CN348" s="159"/>
      <c r="CO348" s="159"/>
      <c r="CP348" s="159"/>
      <c r="CQ348" s="159"/>
      <c r="CR348" s="159"/>
      <c r="CS348" s="159"/>
      <c r="CT348" s="159"/>
      <c r="CU348" s="159"/>
      <c r="CV348" s="159"/>
      <c r="CW348" s="159"/>
      <c r="CX348" s="159"/>
      <c r="CY348" s="159"/>
      <c r="CZ348" s="159"/>
      <c r="DA348" s="159"/>
      <c r="DB348" s="159"/>
      <c r="DC348" s="159"/>
      <c r="DD348" s="159"/>
      <c r="DE348" s="159"/>
      <c r="DF348" s="159"/>
      <c r="DG348" s="159"/>
      <c r="DH348" s="159"/>
      <c r="DI348" s="159"/>
      <c r="DJ348" s="159"/>
      <c r="DK348" s="159"/>
      <c r="DL348" s="159"/>
      <c r="DM348" s="159"/>
      <c r="DN348" s="159"/>
      <c r="DO348" s="159"/>
      <c r="DP348" s="159"/>
      <c r="DQ348" s="159"/>
      <c r="DR348" s="159"/>
      <c r="DS348" s="159"/>
      <c r="DT348" s="159"/>
      <c r="DU348" s="159"/>
      <c r="DV348" s="159"/>
      <c r="DW348" s="159"/>
      <c r="DX348" s="159"/>
      <c r="DY348" s="159"/>
      <c r="DZ348" s="159"/>
      <c r="EA348" s="159"/>
      <c r="EB348" s="159"/>
      <c r="EC348" s="159"/>
      <c r="ED348" s="159"/>
      <c r="EE348" s="159"/>
      <c r="EF348" s="159"/>
      <c r="EG348" s="159"/>
      <c r="EH348" s="159"/>
      <c r="EI348" s="159"/>
      <c r="EJ348" s="159"/>
      <c r="EK348" s="159"/>
      <c r="EL348" s="159"/>
      <c r="EM348" s="159"/>
      <c r="EN348" s="159"/>
      <c r="EO348" s="159"/>
      <c r="EP348" s="159"/>
      <c r="EQ348" s="159"/>
      <c r="ER348" s="159"/>
      <c r="ES348" s="159"/>
      <c r="ET348" s="159"/>
      <c r="EU348" s="159"/>
      <c r="EV348" s="159"/>
      <c r="EW348" s="159"/>
      <c r="EX348" s="159"/>
      <c r="EY348" s="159"/>
      <c r="EZ348" s="159"/>
      <c r="FA348" s="159"/>
      <c r="FB348" s="159"/>
      <c r="FC348" s="159"/>
      <c r="FD348" s="159"/>
      <c r="FE348" s="159"/>
      <c r="FF348" s="159"/>
      <c r="FG348" s="159"/>
      <c r="FH348" s="159"/>
      <c r="FI348" s="159"/>
      <c r="FJ348" s="159"/>
      <c r="FK348" s="159"/>
      <c r="FL348" s="159"/>
      <c r="FM348" s="159"/>
      <c r="FN348" s="159"/>
      <c r="FO348" s="159"/>
      <c r="FP348" s="159"/>
      <c r="FQ348" s="159"/>
      <c r="FR348" s="159"/>
      <c r="FS348" s="159"/>
      <c r="FT348" s="159"/>
      <c r="FU348" s="159"/>
      <c r="FV348" s="159"/>
      <c r="FW348" s="159"/>
      <c r="FX348" s="159"/>
    </row>
    <row r="349" spans="1:180" s="555" customFormat="1" ht="12.75" hidden="1" customHeight="1">
      <c r="A349" s="4"/>
      <c r="B349" s="574">
        <v>13</v>
      </c>
      <c r="C349" s="584" t="s">
        <v>241</v>
      </c>
      <c r="D349" s="576"/>
      <c r="E349" s="576"/>
      <c r="F349" s="576"/>
      <c r="G349" s="576"/>
      <c r="H349" s="576"/>
      <c r="I349" s="577"/>
      <c r="J349" s="558"/>
      <c r="K349" s="558"/>
      <c r="L349" s="558"/>
      <c r="M349" s="558"/>
      <c r="N349" s="558"/>
      <c r="AS349" s="159"/>
      <c r="AT349" s="159"/>
      <c r="AU349" s="156"/>
      <c r="AV349" s="159"/>
      <c r="AW349" s="599" t="s">
        <v>734</v>
      </c>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c r="FO349" s="159"/>
      <c r="FP349" s="159"/>
      <c r="FQ349" s="159"/>
      <c r="FR349" s="159"/>
      <c r="FS349" s="159"/>
      <c r="FT349" s="159"/>
      <c r="FU349" s="159"/>
      <c r="FV349" s="159"/>
      <c r="FW349" s="159"/>
      <c r="FX349" s="159"/>
    </row>
    <row r="350" spans="1:180" s="555" customFormat="1" ht="12.75" hidden="1" customHeight="1">
      <c r="A350" s="4"/>
      <c r="B350" s="574">
        <v>14</v>
      </c>
      <c r="C350" s="579" t="s">
        <v>242</v>
      </c>
      <c r="D350" s="576"/>
      <c r="E350" s="576"/>
      <c r="F350" s="576"/>
      <c r="G350" s="576"/>
      <c r="H350" s="576"/>
      <c r="I350" s="577"/>
      <c r="J350" s="558"/>
      <c r="K350" s="558"/>
      <c r="L350" s="558"/>
      <c r="M350" s="558"/>
      <c r="N350" s="558"/>
      <c r="AS350" s="159"/>
      <c r="AT350" s="159"/>
      <c r="AU350" s="156"/>
      <c r="AV350" s="159"/>
      <c r="AW350" s="599" t="s">
        <v>735</v>
      </c>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c r="CF350" s="159"/>
      <c r="CG350" s="159"/>
      <c r="CH350" s="159"/>
      <c r="CI350" s="159"/>
      <c r="CJ350" s="159"/>
      <c r="CK350" s="159"/>
      <c r="CL350" s="159"/>
      <c r="CM350" s="159"/>
      <c r="CN350" s="159"/>
      <c r="CO350" s="159"/>
      <c r="CP350" s="159"/>
      <c r="CQ350" s="159"/>
      <c r="CR350" s="159"/>
      <c r="CS350" s="159"/>
      <c r="CT350" s="159"/>
      <c r="CU350" s="159"/>
      <c r="CV350" s="159"/>
      <c r="CW350" s="159"/>
      <c r="CX350" s="159"/>
      <c r="CY350" s="159"/>
      <c r="CZ350" s="159"/>
      <c r="DA350" s="159"/>
      <c r="DB350" s="159"/>
      <c r="DC350" s="159"/>
      <c r="DD350" s="159"/>
      <c r="DE350" s="159"/>
      <c r="DF350" s="159"/>
      <c r="DG350" s="159"/>
      <c r="DH350" s="159"/>
      <c r="DI350" s="159"/>
      <c r="DJ350" s="159"/>
      <c r="DK350" s="159"/>
      <c r="DL350" s="159"/>
      <c r="DM350" s="159"/>
      <c r="DN350" s="159"/>
      <c r="DO350" s="159"/>
      <c r="DP350" s="159"/>
      <c r="DQ350" s="159"/>
      <c r="DR350" s="159"/>
      <c r="DS350" s="159"/>
      <c r="DT350" s="159"/>
      <c r="DU350" s="159"/>
      <c r="DV350" s="159"/>
      <c r="DW350" s="159"/>
      <c r="DX350" s="159"/>
      <c r="DY350" s="159"/>
      <c r="DZ350" s="159"/>
      <c r="EA350" s="159"/>
      <c r="EB350" s="159"/>
      <c r="EC350" s="159"/>
      <c r="ED350" s="159"/>
      <c r="EE350" s="159"/>
      <c r="EF350" s="159"/>
      <c r="EG350" s="159"/>
      <c r="EH350" s="159"/>
      <c r="EI350" s="159"/>
      <c r="EJ350" s="159"/>
      <c r="EK350" s="159"/>
      <c r="EL350" s="159"/>
      <c r="EM350" s="159"/>
      <c r="EN350" s="159"/>
      <c r="EO350" s="159"/>
      <c r="EP350" s="159"/>
      <c r="EQ350" s="159"/>
      <c r="ER350" s="159"/>
      <c r="ES350" s="159"/>
      <c r="ET350" s="159"/>
      <c r="EU350" s="159"/>
      <c r="EV350" s="159"/>
      <c r="EW350" s="159"/>
      <c r="EX350" s="159"/>
      <c r="EY350" s="159"/>
      <c r="EZ350" s="159"/>
      <c r="FA350" s="159"/>
      <c r="FB350" s="159"/>
      <c r="FC350" s="159"/>
      <c r="FD350" s="159"/>
      <c r="FE350" s="159"/>
      <c r="FF350" s="159"/>
      <c r="FG350" s="159"/>
      <c r="FH350" s="159"/>
      <c r="FI350" s="159"/>
      <c r="FJ350" s="159"/>
      <c r="FK350" s="159"/>
      <c r="FL350" s="159"/>
      <c r="FM350" s="159"/>
      <c r="FN350" s="159"/>
      <c r="FO350" s="159"/>
      <c r="FP350" s="159"/>
      <c r="FQ350" s="159"/>
      <c r="FR350" s="159"/>
      <c r="FS350" s="159"/>
      <c r="FT350" s="159"/>
      <c r="FU350" s="159"/>
      <c r="FV350" s="159"/>
      <c r="FW350" s="159"/>
      <c r="FX350" s="159"/>
    </row>
    <row r="351" spans="1:180" s="555" customFormat="1" ht="12.75" hidden="1" customHeight="1">
      <c r="A351" s="4"/>
      <c r="B351" s="574">
        <v>15</v>
      </c>
      <c r="C351" s="583" t="s">
        <v>243</v>
      </c>
      <c r="D351" s="576"/>
      <c r="E351" s="576"/>
      <c r="F351" s="576"/>
      <c r="G351" s="576"/>
      <c r="H351" s="576"/>
      <c r="I351" s="577"/>
      <c r="J351" s="558"/>
      <c r="K351" s="558"/>
      <c r="L351" s="558"/>
      <c r="M351" s="558"/>
      <c r="N351" s="558"/>
      <c r="AS351" s="159"/>
      <c r="AT351" s="159"/>
      <c r="AU351" s="156"/>
      <c r="AV351" s="159"/>
      <c r="AW351" s="599" t="s">
        <v>736</v>
      </c>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c r="CF351" s="159"/>
      <c r="CG351" s="159"/>
      <c r="CH351" s="159"/>
      <c r="CI351" s="159"/>
      <c r="CJ351" s="159"/>
      <c r="CK351" s="159"/>
      <c r="CL351" s="159"/>
      <c r="CM351" s="159"/>
      <c r="CN351" s="159"/>
      <c r="CO351" s="159"/>
      <c r="CP351" s="159"/>
      <c r="CQ351" s="159"/>
      <c r="CR351" s="159"/>
      <c r="CS351" s="159"/>
      <c r="CT351" s="159"/>
      <c r="CU351" s="159"/>
      <c r="CV351" s="159"/>
      <c r="CW351" s="159"/>
      <c r="CX351" s="159"/>
      <c r="CY351" s="159"/>
      <c r="CZ351" s="159"/>
      <c r="DA351" s="159"/>
      <c r="DB351" s="159"/>
      <c r="DC351" s="159"/>
      <c r="DD351" s="159"/>
      <c r="DE351" s="159"/>
      <c r="DF351" s="159"/>
      <c r="DG351" s="159"/>
      <c r="DH351" s="159"/>
      <c r="DI351" s="159"/>
      <c r="DJ351" s="159"/>
      <c r="DK351" s="159"/>
      <c r="DL351" s="159"/>
      <c r="DM351" s="159"/>
      <c r="DN351" s="159"/>
      <c r="DO351" s="159"/>
      <c r="DP351" s="159"/>
      <c r="DQ351" s="159"/>
      <c r="DR351" s="159"/>
      <c r="DS351" s="159"/>
      <c r="DT351" s="159"/>
      <c r="DU351" s="159"/>
      <c r="DV351" s="159"/>
      <c r="DW351" s="159"/>
      <c r="DX351" s="159"/>
      <c r="DY351" s="159"/>
      <c r="DZ351" s="159"/>
      <c r="EA351" s="159"/>
      <c r="EB351" s="159"/>
      <c r="EC351" s="159"/>
      <c r="ED351" s="159"/>
      <c r="EE351" s="159"/>
      <c r="EF351" s="159"/>
      <c r="EG351" s="159"/>
      <c r="EH351" s="159"/>
      <c r="EI351" s="159"/>
      <c r="EJ351" s="159"/>
      <c r="EK351" s="159"/>
      <c r="EL351" s="159"/>
      <c r="EM351" s="159"/>
      <c r="EN351" s="159"/>
      <c r="EO351" s="159"/>
      <c r="EP351" s="159"/>
      <c r="EQ351" s="159"/>
      <c r="ER351" s="159"/>
      <c r="ES351" s="159"/>
      <c r="ET351" s="159"/>
      <c r="EU351" s="159"/>
      <c r="EV351" s="159"/>
      <c r="EW351" s="159"/>
      <c r="EX351" s="159"/>
      <c r="EY351" s="159"/>
      <c r="EZ351" s="159"/>
      <c r="FA351" s="159"/>
      <c r="FB351" s="159"/>
      <c r="FC351" s="159"/>
      <c r="FD351" s="159"/>
      <c r="FE351" s="159"/>
      <c r="FF351" s="159"/>
      <c r="FG351" s="159"/>
      <c r="FH351" s="159"/>
      <c r="FI351" s="159"/>
      <c r="FJ351" s="159"/>
      <c r="FK351" s="159"/>
      <c r="FL351" s="159"/>
      <c r="FM351" s="159"/>
      <c r="FN351" s="159"/>
      <c r="FO351" s="159"/>
      <c r="FP351" s="159"/>
      <c r="FQ351" s="159"/>
      <c r="FR351" s="159"/>
      <c r="FS351" s="159"/>
      <c r="FT351" s="159"/>
      <c r="FU351" s="159"/>
      <c r="FV351" s="159"/>
      <c r="FW351" s="159"/>
      <c r="FX351" s="159"/>
    </row>
    <row r="352" spans="1:180" s="555" customFormat="1" ht="12.75" hidden="1" customHeight="1">
      <c r="A352" s="4"/>
      <c r="B352" s="574">
        <v>16</v>
      </c>
      <c r="C352" s="582" t="s">
        <v>244</v>
      </c>
      <c r="D352" s="576"/>
      <c r="E352" s="576"/>
      <c r="F352" s="576"/>
      <c r="G352" s="576"/>
      <c r="H352" s="576"/>
      <c r="I352" s="577"/>
      <c r="J352" s="558"/>
      <c r="K352" s="558"/>
      <c r="L352" s="558"/>
      <c r="M352" s="558"/>
      <c r="N352" s="558"/>
      <c r="AS352" s="159"/>
      <c r="AT352" s="159"/>
      <c r="AU352" s="156"/>
      <c r="AV352" s="159"/>
      <c r="AW352" s="599" t="s">
        <v>737</v>
      </c>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c r="CF352" s="159"/>
      <c r="CG352" s="159"/>
      <c r="CH352" s="159"/>
      <c r="CI352" s="159"/>
      <c r="CJ352" s="159"/>
      <c r="CK352" s="159"/>
      <c r="CL352" s="159"/>
      <c r="CM352" s="159"/>
      <c r="CN352" s="159"/>
      <c r="CO352" s="159"/>
      <c r="CP352" s="159"/>
      <c r="CQ352" s="159"/>
      <c r="CR352" s="159"/>
      <c r="CS352" s="159"/>
      <c r="CT352" s="159"/>
      <c r="CU352" s="159"/>
      <c r="CV352" s="159"/>
      <c r="CW352" s="159"/>
      <c r="CX352" s="159"/>
      <c r="CY352" s="159"/>
      <c r="CZ352" s="159"/>
      <c r="DA352" s="159"/>
      <c r="DB352" s="159"/>
      <c r="DC352" s="159"/>
      <c r="DD352" s="159"/>
      <c r="DE352" s="159"/>
      <c r="DF352" s="159"/>
      <c r="DG352" s="159"/>
      <c r="DH352" s="159"/>
      <c r="DI352" s="159"/>
      <c r="DJ352" s="159"/>
      <c r="DK352" s="159"/>
      <c r="DL352" s="159"/>
      <c r="DM352" s="159"/>
      <c r="DN352" s="159"/>
      <c r="DO352" s="159"/>
      <c r="DP352" s="159"/>
      <c r="DQ352" s="159"/>
      <c r="DR352" s="159"/>
      <c r="DS352" s="159"/>
      <c r="DT352" s="159"/>
      <c r="DU352" s="159"/>
      <c r="DV352" s="159"/>
      <c r="DW352" s="159"/>
      <c r="DX352" s="159"/>
      <c r="DY352" s="159"/>
      <c r="DZ352" s="159"/>
      <c r="EA352" s="159"/>
      <c r="EB352" s="159"/>
      <c r="EC352" s="159"/>
      <c r="ED352" s="159"/>
      <c r="EE352" s="159"/>
      <c r="EF352" s="159"/>
      <c r="EG352" s="159"/>
      <c r="EH352" s="159"/>
      <c r="EI352" s="159"/>
      <c r="EJ352" s="159"/>
      <c r="EK352" s="159"/>
      <c r="EL352" s="159"/>
      <c r="EM352" s="159"/>
      <c r="EN352" s="159"/>
      <c r="EO352" s="159"/>
      <c r="EP352" s="159"/>
      <c r="EQ352" s="159"/>
      <c r="ER352" s="159"/>
      <c r="ES352" s="159"/>
      <c r="ET352" s="159"/>
      <c r="EU352" s="159"/>
      <c r="EV352" s="159"/>
      <c r="EW352" s="159"/>
      <c r="EX352" s="159"/>
      <c r="EY352" s="159"/>
      <c r="EZ352" s="159"/>
      <c r="FA352" s="159"/>
      <c r="FB352" s="159"/>
      <c r="FC352" s="159"/>
      <c r="FD352" s="159"/>
      <c r="FE352" s="159"/>
      <c r="FF352" s="159"/>
      <c r="FG352" s="159"/>
      <c r="FH352" s="159"/>
      <c r="FI352" s="159"/>
      <c r="FJ352" s="159"/>
      <c r="FK352" s="159"/>
      <c r="FL352" s="159"/>
      <c r="FM352" s="159"/>
      <c r="FN352" s="159"/>
      <c r="FO352" s="159"/>
      <c r="FP352" s="159"/>
      <c r="FQ352" s="159"/>
      <c r="FR352" s="159"/>
      <c r="FS352" s="159"/>
      <c r="FT352" s="159"/>
      <c r="FU352" s="159"/>
      <c r="FV352" s="159"/>
      <c r="FW352" s="159"/>
      <c r="FX352" s="159"/>
    </row>
    <row r="353" spans="1:180" s="555" customFormat="1" ht="12.75" hidden="1" customHeight="1">
      <c r="A353" s="4"/>
      <c r="B353" s="574">
        <v>17</v>
      </c>
      <c r="C353" s="583" t="s">
        <v>245</v>
      </c>
      <c r="D353" s="576"/>
      <c r="E353" s="576"/>
      <c r="F353" s="576"/>
      <c r="G353" s="576"/>
      <c r="H353" s="576"/>
      <c r="I353" s="577"/>
      <c r="J353" s="558"/>
      <c r="K353" s="558"/>
      <c r="L353" s="558"/>
      <c r="M353" s="558"/>
      <c r="N353" s="558"/>
      <c r="AS353" s="159"/>
      <c r="AT353" s="159"/>
      <c r="AU353" s="156"/>
      <c r="AV353" s="159"/>
      <c r="AW353" s="599" t="s">
        <v>738</v>
      </c>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c r="CF353" s="159"/>
      <c r="CG353" s="159"/>
      <c r="CH353" s="159"/>
      <c r="CI353" s="159"/>
      <c r="CJ353" s="159"/>
      <c r="CK353" s="159"/>
      <c r="CL353" s="159"/>
      <c r="CM353" s="159"/>
      <c r="CN353" s="159"/>
      <c r="CO353" s="159"/>
      <c r="CP353" s="159"/>
      <c r="CQ353" s="159"/>
      <c r="CR353" s="159"/>
      <c r="CS353" s="159"/>
      <c r="CT353" s="159"/>
      <c r="CU353" s="159"/>
      <c r="CV353" s="159"/>
      <c r="CW353" s="159"/>
      <c r="CX353" s="159"/>
      <c r="CY353" s="159"/>
      <c r="CZ353" s="159"/>
      <c r="DA353" s="159"/>
      <c r="DB353" s="159"/>
      <c r="DC353" s="159"/>
      <c r="DD353" s="159"/>
      <c r="DE353" s="159"/>
      <c r="DF353" s="159"/>
      <c r="DG353" s="159"/>
      <c r="DH353" s="159"/>
      <c r="DI353" s="159"/>
      <c r="DJ353" s="159"/>
      <c r="DK353" s="159"/>
      <c r="DL353" s="159"/>
      <c r="DM353" s="159"/>
      <c r="DN353" s="159"/>
      <c r="DO353" s="159"/>
      <c r="DP353" s="159"/>
      <c r="DQ353" s="159"/>
      <c r="DR353" s="159"/>
      <c r="DS353" s="159"/>
      <c r="DT353" s="159"/>
      <c r="DU353" s="159"/>
      <c r="DV353" s="159"/>
      <c r="DW353" s="159"/>
      <c r="DX353" s="159"/>
      <c r="DY353" s="159"/>
      <c r="DZ353" s="159"/>
      <c r="EA353" s="159"/>
      <c r="EB353" s="159"/>
      <c r="EC353" s="159"/>
      <c r="ED353" s="159"/>
      <c r="EE353" s="159"/>
      <c r="EF353" s="159"/>
      <c r="EG353" s="159"/>
      <c r="EH353" s="159"/>
      <c r="EI353" s="159"/>
      <c r="EJ353" s="159"/>
      <c r="EK353" s="159"/>
      <c r="EL353" s="159"/>
      <c r="EM353" s="159"/>
      <c r="EN353" s="159"/>
      <c r="EO353" s="159"/>
      <c r="EP353" s="159"/>
      <c r="EQ353" s="159"/>
      <c r="ER353" s="159"/>
      <c r="ES353" s="159"/>
      <c r="ET353" s="159"/>
      <c r="EU353" s="159"/>
      <c r="EV353" s="159"/>
      <c r="EW353" s="159"/>
      <c r="EX353" s="159"/>
      <c r="EY353" s="159"/>
      <c r="EZ353" s="159"/>
      <c r="FA353" s="159"/>
      <c r="FB353" s="159"/>
      <c r="FC353" s="159"/>
      <c r="FD353" s="159"/>
      <c r="FE353" s="159"/>
      <c r="FF353" s="159"/>
      <c r="FG353" s="159"/>
      <c r="FH353" s="159"/>
      <c r="FI353" s="159"/>
      <c r="FJ353" s="159"/>
      <c r="FK353" s="159"/>
      <c r="FL353" s="159"/>
      <c r="FM353" s="159"/>
      <c r="FN353" s="159"/>
      <c r="FO353" s="159"/>
      <c r="FP353" s="159"/>
      <c r="FQ353" s="159"/>
      <c r="FR353" s="159"/>
      <c r="FS353" s="159"/>
      <c r="FT353" s="159"/>
      <c r="FU353" s="159"/>
      <c r="FV353" s="159"/>
      <c r="FW353" s="159"/>
      <c r="FX353" s="159"/>
    </row>
    <row r="354" spans="1:180" ht="12.75" hidden="1" customHeight="1">
      <c r="A354" s="159"/>
      <c r="B354" s="159"/>
      <c r="C354" s="585"/>
      <c r="D354" s="576"/>
      <c r="E354" s="576"/>
      <c r="F354" s="576"/>
      <c r="G354" s="576"/>
      <c r="H354" s="576"/>
      <c r="I354" s="586"/>
      <c r="J354" s="159"/>
      <c r="K354" s="159"/>
      <c r="L354" s="159"/>
      <c r="M354" s="159"/>
      <c r="N354" s="159"/>
      <c r="AU354" s="159"/>
      <c r="AW354" s="599" t="s">
        <v>739</v>
      </c>
    </row>
    <row r="355" spans="1:180" ht="12.75" customHeight="1">
      <c r="A355" s="159"/>
      <c r="B355" s="159"/>
      <c r="C355" s="585"/>
      <c r="D355" s="576"/>
      <c r="E355" s="576"/>
      <c r="F355" s="576"/>
      <c r="G355" s="576"/>
      <c r="H355" s="576"/>
      <c r="I355" s="586"/>
      <c r="J355" s="159"/>
      <c r="K355" s="159"/>
      <c r="L355" s="159"/>
      <c r="M355" s="159"/>
      <c r="N355" s="159"/>
      <c r="AU355" s="159"/>
      <c r="AW355" s="599" t="s">
        <v>740</v>
      </c>
    </row>
    <row r="356" spans="1:180" ht="12.75" customHeight="1">
      <c r="A356" s="159"/>
      <c r="B356" s="159"/>
      <c r="J356" s="159"/>
      <c r="K356" s="159"/>
      <c r="L356" s="159"/>
      <c r="M356" s="159"/>
      <c r="N356" s="159"/>
      <c r="AU356" s="159"/>
      <c r="AW356" s="599" t="s">
        <v>741</v>
      </c>
    </row>
    <row r="357" spans="1:180" ht="12.75" customHeight="1">
      <c r="A357" s="159"/>
      <c r="B357" s="159"/>
      <c r="J357" s="159"/>
      <c r="K357" s="159"/>
      <c r="L357" s="159"/>
      <c r="M357" s="159"/>
      <c r="N357" s="159"/>
      <c r="AU357" s="159"/>
      <c r="AW357" s="599" t="s">
        <v>742</v>
      </c>
    </row>
    <row r="358" spans="1:180" ht="12.75" customHeight="1">
      <c r="A358" s="159"/>
      <c r="B358" s="159"/>
      <c r="J358" s="159"/>
      <c r="K358" s="159"/>
      <c r="L358" s="159"/>
      <c r="M358" s="159"/>
      <c r="N358" s="159"/>
      <c r="AU358" s="159"/>
      <c r="AW358" s="599" t="s">
        <v>743</v>
      </c>
    </row>
    <row r="359" spans="1:180" ht="12.75" customHeight="1">
      <c r="A359" s="159"/>
      <c r="B359" s="159"/>
      <c r="J359" s="159"/>
      <c r="K359" s="159"/>
      <c r="L359" s="159"/>
      <c r="M359" s="159"/>
      <c r="N359" s="159"/>
      <c r="AU359" s="159"/>
      <c r="AW359" s="599" t="s">
        <v>744</v>
      </c>
    </row>
    <row r="360" spans="1:180" ht="12.75" customHeight="1">
      <c r="A360" s="159"/>
      <c r="B360" s="159"/>
      <c r="J360" s="159"/>
      <c r="K360" s="159"/>
      <c r="L360" s="159"/>
      <c r="M360" s="159"/>
      <c r="N360" s="159"/>
      <c r="AU360" s="159"/>
      <c r="AW360" s="599" t="s">
        <v>745</v>
      </c>
    </row>
    <row r="361" spans="1:180" ht="12.75" customHeight="1">
      <c r="A361" s="159"/>
      <c r="B361" s="159"/>
      <c r="J361" s="159"/>
      <c r="K361" s="159"/>
      <c r="L361" s="159"/>
      <c r="M361" s="159"/>
      <c r="N361" s="159"/>
      <c r="AU361" s="159"/>
      <c r="AW361" s="599" t="s">
        <v>746</v>
      </c>
    </row>
    <row r="362" spans="1:180" ht="12.75" customHeight="1">
      <c r="A362" s="159"/>
      <c r="B362" s="159"/>
      <c r="J362" s="159"/>
      <c r="K362" s="159"/>
      <c r="L362" s="159"/>
      <c r="M362" s="159"/>
      <c r="N362" s="159"/>
      <c r="AU362" s="159"/>
      <c r="AW362" s="599" t="s">
        <v>747</v>
      </c>
    </row>
    <row r="363" spans="1:180" ht="12.75" customHeight="1">
      <c r="A363" s="159"/>
      <c r="B363" s="159"/>
      <c r="J363" s="159"/>
      <c r="K363" s="159"/>
      <c r="L363" s="159"/>
      <c r="M363" s="159"/>
      <c r="N363" s="159"/>
      <c r="AU363" s="159"/>
      <c r="AW363" s="599" t="s">
        <v>748</v>
      </c>
    </row>
    <row r="364" spans="1:180" ht="12.75" customHeight="1">
      <c r="A364" s="159"/>
      <c r="B364" s="159"/>
      <c r="J364" s="159"/>
      <c r="K364" s="159"/>
      <c r="L364" s="159"/>
      <c r="M364" s="159"/>
      <c r="N364" s="159"/>
      <c r="AU364" s="159"/>
      <c r="AW364" s="599" t="s">
        <v>749</v>
      </c>
    </row>
    <row r="365" spans="1:180" ht="12.75" customHeight="1">
      <c r="A365" s="159"/>
      <c r="B365" s="159"/>
      <c r="J365" s="159"/>
      <c r="K365" s="159"/>
      <c r="L365" s="159"/>
      <c r="M365" s="159"/>
      <c r="N365" s="159"/>
      <c r="AU365" s="159"/>
      <c r="AW365" s="599" t="s">
        <v>750</v>
      </c>
    </row>
    <row r="366" spans="1:180" ht="12.75" customHeight="1">
      <c r="A366" s="159"/>
      <c r="B366" s="159"/>
      <c r="J366" s="159"/>
      <c r="K366" s="159"/>
      <c r="L366" s="159"/>
      <c r="M366" s="159"/>
      <c r="N366" s="159"/>
      <c r="AU366" s="159"/>
      <c r="AW366" s="599" t="s">
        <v>751</v>
      </c>
    </row>
    <row r="367" spans="1:180" ht="12.75" customHeight="1">
      <c r="A367" s="159"/>
      <c r="B367" s="159"/>
      <c r="J367" s="159"/>
      <c r="K367" s="159"/>
      <c r="L367" s="159"/>
      <c r="M367" s="159"/>
      <c r="N367" s="159"/>
      <c r="AU367" s="159"/>
      <c r="AW367" s="599" t="s">
        <v>752</v>
      </c>
    </row>
    <row r="368" spans="1:180" ht="12.75" customHeight="1">
      <c r="A368" s="159"/>
      <c r="B368" s="159"/>
      <c r="J368" s="159"/>
      <c r="K368" s="159"/>
      <c r="L368" s="159"/>
      <c r="M368" s="159"/>
      <c r="N368" s="159"/>
      <c r="AU368" s="159"/>
      <c r="AW368" s="599" t="s">
        <v>753</v>
      </c>
    </row>
    <row r="369" spans="1:49" ht="12.75" customHeight="1">
      <c r="A369" s="159"/>
      <c r="B369" s="159"/>
      <c r="J369" s="159"/>
      <c r="K369" s="159"/>
      <c r="L369" s="159"/>
      <c r="M369" s="159"/>
      <c r="N369" s="159"/>
      <c r="AU369" s="159"/>
      <c r="AW369" s="599" t="s">
        <v>754</v>
      </c>
    </row>
    <row r="370" spans="1:49" ht="12.75" customHeight="1">
      <c r="A370" s="159"/>
      <c r="B370" s="159"/>
      <c r="C370" s="159"/>
      <c r="D370" s="159"/>
      <c r="E370" s="159"/>
      <c r="F370" s="159"/>
      <c r="G370" s="159"/>
      <c r="H370" s="159"/>
      <c r="I370" s="159"/>
      <c r="J370" s="159"/>
      <c r="K370" s="159"/>
      <c r="L370" s="159"/>
      <c r="M370" s="159"/>
      <c r="N370" s="159"/>
      <c r="AU370" s="159"/>
      <c r="AW370" s="599" t="s">
        <v>755</v>
      </c>
    </row>
    <row r="371" spans="1:49" ht="12.75" customHeight="1">
      <c r="A371" s="159"/>
      <c r="B371" s="159"/>
      <c r="C371" s="159"/>
      <c r="D371" s="159"/>
      <c r="E371" s="159"/>
      <c r="F371" s="159"/>
      <c r="G371" s="159"/>
      <c r="H371" s="159"/>
      <c r="I371" s="159"/>
      <c r="J371" s="159"/>
      <c r="K371" s="159"/>
      <c r="L371" s="159"/>
      <c r="M371" s="159"/>
      <c r="N371" s="159"/>
      <c r="AU371" s="159"/>
      <c r="AW371" s="599" t="s">
        <v>756</v>
      </c>
    </row>
    <row r="372" spans="1:49" ht="12.75" customHeight="1">
      <c r="A372" s="159"/>
      <c r="B372" s="159"/>
      <c r="C372" s="159"/>
      <c r="D372" s="159"/>
      <c r="E372" s="159"/>
      <c r="F372" s="159"/>
      <c r="G372" s="159"/>
      <c r="H372" s="159"/>
      <c r="I372" s="159"/>
      <c r="J372" s="159"/>
      <c r="K372" s="159"/>
      <c r="L372" s="159"/>
      <c r="M372" s="159"/>
      <c r="N372" s="159"/>
      <c r="AU372" s="159"/>
      <c r="AW372" s="599" t="s">
        <v>757</v>
      </c>
    </row>
    <row r="373" spans="1:49" ht="12.75" customHeight="1">
      <c r="A373" s="159"/>
      <c r="B373" s="159"/>
      <c r="C373" s="159"/>
      <c r="D373" s="159"/>
      <c r="E373" s="159"/>
      <c r="F373" s="159"/>
      <c r="G373" s="159"/>
      <c r="H373" s="159"/>
      <c r="I373" s="159"/>
      <c r="J373" s="159"/>
      <c r="K373" s="159"/>
      <c r="L373" s="159"/>
      <c r="M373" s="159"/>
      <c r="N373" s="159"/>
      <c r="AU373" s="159"/>
      <c r="AW373" s="599" t="s">
        <v>758</v>
      </c>
    </row>
    <row r="374" spans="1:49" ht="12.75" customHeight="1">
      <c r="A374" s="159"/>
      <c r="B374" s="159"/>
      <c r="C374" s="159"/>
      <c r="D374" s="159"/>
      <c r="E374" s="159"/>
      <c r="F374" s="159"/>
      <c r="G374" s="159"/>
      <c r="H374" s="159"/>
      <c r="I374" s="159"/>
      <c r="J374" s="159"/>
      <c r="K374" s="159"/>
      <c r="L374" s="159"/>
      <c r="M374" s="159"/>
      <c r="N374" s="159"/>
      <c r="AU374" s="159"/>
      <c r="AW374" s="599" t="s">
        <v>759</v>
      </c>
    </row>
    <row r="375" spans="1:49" ht="12.75" customHeight="1">
      <c r="A375" s="159"/>
      <c r="B375" s="159"/>
      <c r="C375" s="159"/>
      <c r="D375" s="159"/>
      <c r="E375" s="159"/>
      <c r="F375" s="159"/>
      <c r="G375" s="159"/>
      <c r="H375" s="159"/>
      <c r="I375" s="159"/>
      <c r="J375" s="159"/>
      <c r="K375" s="159"/>
      <c r="L375" s="159"/>
      <c r="M375" s="159"/>
      <c r="N375" s="159"/>
      <c r="AU375" s="159"/>
      <c r="AW375" s="599" t="s">
        <v>760</v>
      </c>
    </row>
    <row r="376" spans="1:49" ht="12.75" customHeight="1">
      <c r="A376" s="159"/>
      <c r="B376" s="159"/>
      <c r="C376" s="159"/>
      <c r="D376" s="159"/>
      <c r="E376" s="159"/>
      <c r="F376" s="159"/>
      <c r="G376" s="159"/>
      <c r="H376" s="159"/>
      <c r="I376" s="159"/>
      <c r="J376" s="159"/>
      <c r="K376" s="159"/>
      <c r="L376" s="159"/>
      <c r="M376" s="159"/>
      <c r="N376" s="159"/>
      <c r="AU376" s="159"/>
      <c r="AW376" s="599" t="s">
        <v>761</v>
      </c>
    </row>
    <row r="377" spans="1:49" ht="12.75" customHeight="1">
      <c r="A377" s="159"/>
      <c r="B377" s="159"/>
      <c r="C377" s="159"/>
      <c r="D377" s="159"/>
      <c r="E377" s="159"/>
      <c r="F377" s="159"/>
      <c r="G377" s="159"/>
      <c r="H377" s="159"/>
      <c r="I377" s="159"/>
      <c r="J377" s="159"/>
      <c r="K377" s="159"/>
      <c r="L377" s="159"/>
      <c r="M377" s="159"/>
      <c r="N377" s="159"/>
      <c r="AU377" s="159"/>
      <c r="AW377" s="599" t="s">
        <v>762</v>
      </c>
    </row>
    <row r="378" spans="1:49" ht="12.75" customHeight="1">
      <c r="A378" s="159"/>
      <c r="B378" s="159"/>
      <c r="C378" s="159"/>
      <c r="D378" s="159"/>
      <c r="E378" s="159"/>
      <c r="F378" s="159"/>
      <c r="G378" s="159"/>
      <c r="H378" s="159"/>
      <c r="I378" s="159"/>
      <c r="J378" s="159"/>
      <c r="K378" s="159"/>
      <c r="L378" s="159"/>
      <c r="M378" s="159"/>
      <c r="N378" s="159"/>
      <c r="AU378" s="159"/>
      <c r="AW378" s="599" t="s">
        <v>763</v>
      </c>
    </row>
    <row r="379" spans="1:49" ht="12.75" customHeight="1">
      <c r="A379" s="159"/>
      <c r="B379" s="159"/>
      <c r="C379" s="159"/>
      <c r="D379" s="159"/>
      <c r="E379" s="159"/>
      <c r="F379" s="159"/>
      <c r="G379" s="159"/>
      <c r="H379" s="159"/>
      <c r="I379" s="159"/>
      <c r="J379" s="159"/>
      <c r="K379" s="159"/>
      <c r="L379" s="159"/>
      <c r="M379" s="159"/>
      <c r="N379" s="159"/>
      <c r="AU379" s="159"/>
      <c r="AW379" s="599" t="s">
        <v>764</v>
      </c>
    </row>
    <row r="380" spans="1:49" ht="12.75" customHeight="1">
      <c r="A380" s="159"/>
      <c r="B380" s="159"/>
      <c r="C380" s="159"/>
      <c r="D380" s="159"/>
      <c r="E380" s="159"/>
      <c r="F380" s="159"/>
      <c r="G380" s="159"/>
      <c r="H380" s="159"/>
      <c r="I380" s="159"/>
      <c r="J380" s="159"/>
      <c r="K380" s="159"/>
      <c r="L380" s="159"/>
      <c r="M380" s="159"/>
      <c r="N380" s="159"/>
      <c r="AU380" s="159"/>
      <c r="AW380" s="599" t="s">
        <v>765</v>
      </c>
    </row>
    <row r="381" spans="1:49" ht="12.75" customHeight="1">
      <c r="A381" s="159"/>
      <c r="B381" s="159"/>
      <c r="C381" s="159"/>
      <c r="D381" s="159"/>
      <c r="E381" s="159"/>
      <c r="F381" s="159"/>
      <c r="G381" s="159"/>
      <c r="H381" s="159"/>
      <c r="I381" s="159"/>
      <c r="J381" s="159"/>
      <c r="K381" s="159"/>
      <c r="L381" s="159"/>
      <c r="M381" s="159"/>
      <c r="N381" s="159"/>
      <c r="AU381" s="159"/>
      <c r="AW381" s="599" t="s">
        <v>766</v>
      </c>
    </row>
    <row r="382" spans="1:49" ht="12.75" customHeight="1">
      <c r="A382" s="159"/>
      <c r="B382" s="159"/>
      <c r="C382" s="159"/>
      <c r="D382" s="159"/>
      <c r="E382" s="159"/>
      <c r="F382" s="159"/>
      <c r="G382" s="159"/>
      <c r="H382" s="159"/>
      <c r="I382" s="159"/>
      <c r="J382" s="159"/>
      <c r="K382" s="159"/>
      <c r="L382" s="159"/>
      <c r="M382" s="159"/>
      <c r="N382" s="159"/>
      <c r="AU382" s="159"/>
      <c r="AW382" s="599" t="s">
        <v>767</v>
      </c>
    </row>
    <row r="383" spans="1:49" ht="12.75" customHeight="1">
      <c r="A383" s="159"/>
      <c r="B383" s="159"/>
      <c r="C383" s="159"/>
      <c r="D383" s="159"/>
      <c r="E383" s="159"/>
      <c r="F383" s="159"/>
      <c r="G383" s="159"/>
      <c r="H383" s="159"/>
      <c r="I383" s="159"/>
      <c r="J383" s="159"/>
      <c r="K383" s="159"/>
      <c r="L383" s="159"/>
      <c r="M383" s="159"/>
      <c r="N383" s="159"/>
      <c r="AU383" s="159"/>
      <c r="AW383" s="599" t="s">
        <v>768</v>
      </c>
    </row>
    <row r="384" spans="1:49" ht="12.75" customHeight="1">
      <c r="A384" s="159"/>
      <c r="B384" s="159"/>
      <c r="C384" s="159"/>
      <c r="D384" s="159"/>
      <c r="E384" s="159"/>
      <c r="F384" s="159"/>
      <c r="G384" s="159"/>
      <c r="H384" s="159"/>
      <c r="I384" s="159"/>
      <c r="J384" s="159"/>
      <c r="K384" s="159"/>
      <c r="L384" s="159"/>
      <c r="M384" s="159"/>
      <c r="N384" s="159"/>
      <c r="AU384" s="159"/>
      <c r="AW384" s="599" t="s">
        <v>769</v>
      </c>
    </row>
    <row r="385" spans="1:49" ht="12.75" customHeight="1">
      <c r="A385" s="159"/>
      <c r="B385" s="159"/>
      <c r="C385" s="159"/>
      <c r="D385" s="159"/>
      <c r="E385" s="159"/>
      <c r="F385" s="159"/>
      <c r="G385" s="159"/>
      <c r="H385" s="159"/>
      <c r="I385" s="159"/>
      <c r="J385" s="159"/>
      <c r="K385" s="159"/>
      <c r="L385" s="159"/>
      <c r="M385" s="159"/>
      <c r="N385" s="159"/>
      <c r="AU385" s="159"/>
      <c r="AW385" s="599" t="s">
        <v>770</v>
      </c>
    </row>
    <row r="386" spans="1:49" ht="12.75" customHeight="1">
      <c r="A386" s="159"/>
      <c r="B386" s="159"/>
      <c r="C386" s="159"/>
      <c r="D386" s="159"/>
      <c r="E386" s="159"/>
      <c r="F386" s="159"/>
      <c r="G386" s="159"/>
      <c r="H386" s="159"/>
      <c r="I386" s="159"/>
      <c r="J386" s="159"/>
      <c r="K386" s="159"/>
      <c r="L386" s="159"/>
      <c r="M386" s="159"/>
      <c r="N386" s="159"/>
      <c r="AU386" s="159"/>
      <c r="AW386" s="599" t="s">
        <v>771</v>
      </c>
    </row>
    <row r="387" spans="1:49" ht="12.75" customHeight="1">
      <c r="A387" s="159"/>
      <c r="B387" s="159"/>
      <c r="C387" s="159"/>
      <c r="D387" s="159"/>
      <c r="E387" s="159"/>
      <c r="F387" s="159"/>
      <c r="G387" s="159"/>
      <c r="H387" s="159"/>
      <c r="I387" s="159"/>
      <c r="J387" s="159"/>
      <c r="K387" s="159"/>
      <c r="L387" s="159"/>
      <c r="M387" s="159"/>
      <c r="N387" s="159"/>
      <c r="AU387" s="159"/>
      <c r="AW387" s="599" t="s">
        <v>772</v>
      </c>
    </row>
    <row r="388" spans="1:49" ht="12.75" customHeight="1">
      <c r="A388" s="159"/>
      <c r="B388" s="159"/>
      <c r="C388" s="159"/>
      <c r="D388" s="159"/>
      <c r="E388" s="159"/>
      <c r="F388" s="159"/>
      <c r="G388" s="159"/>
      <c r="H388" s="159"/>
      <c r="I388" s="159"/>
      <c r="J388" s="159"/>
      <c r="K388" s="159"/>
      <c r="L388" s="159"/>
      <c r="M388" s="159"/>
      <c r="N388" s="159"/>
      <c r="AU388" s="159"/>
      <c r="AW388" s="599" t="s">
        <v>773</v>
      </c>
    </row>
    <row r="389" spans="1:49" ht="12.75" customHeight="1">
      <c r="A389" s="159"/>
      <c r="B389" s="159"/>
      <c r="C389" s="159"/>
      <c r="D389" s="159"/>
      <c r="E389" s="159"/>
      <c r="F389" s="159"/>
      <c r="G389" s="159"/>
      <c r="H389" s="159"/>
      <c r="I389" s="159"/>
      <c r="J389" s="159"/>
      <c r="K389" s="159"/>
      <c r="L389" s="159"/>
      <c r="M389" s="159"/>
      <c r="N389" s="159"/>
      <c r="AU389" s="159"/>
      <c r="AW389" s="599" t="s">
        <v>774</v>
      </c>
    </row>
    <row r="390" spans="1:49" ht="12.75" customHeight="1">
      <c r="A390" s="159"/>
      <c r="B390" s="159"/>
      <c r="C390" s="159"/>
      <c r="D390" s="159"/>
      <c r="E390" s="159"/>
      <c r="F390" s="159"/>
      <c r="G390" s="159"/>
      <c r="H390" s="159"/>
      <c r="I390" s="159"/>
      <c r="J390" s="159"/>
      <c r="K390" s="159"/>
      <c r="L390" s="159"/>
      <c r="M390" s="159"/>
      <c r="N390" s="159"/>
      <c r="AU390" s="159"/>
      <c r="AW390" s="599" t="s">
        <v>775</v>
      </c>
    </row>
    <row r="391" spans="1:49" ht="12.75" customHeight="1">
      <c r="A391" s="159"/>
      <c r="B391" s="159"/>
      <c r="C391" s="159"/>
      <c r="D391" s="159"/>
      <c r="E391" s="159"/>
      <c r="F391" s="159"/>
      <c r="G391" s="159"/>
      <c r="H391" s="159"/>
      <c r="I391" s="159"/>
      <c r="J391" s="159"/>
      <c r="K391" s="159"/>
      <c r="L391" s="159"/>
      <c r="M391" s="159"/>
      <c r="N391" s="159"/>
      <c r="AU391" s="159"/>
      <c r="AW391" s="599" t="s">
        <v>776</v>
      </c>
    </row>
    <row r="392" spans="1:49" ht="13.8">
      <c r="AW392" s="599" t="s">
        <v>777</v>
      </c>
    </row>
    <row r="393" spans="1:49" ht="13.8">
      <c r="AW393" s="599" t="s">
        <v>778</v>
      </c>
    </row>
    <row r="394" spans="1:49" ht="13.8">
      <c r="AW394" s="599" t="s">
        <v>779</v>
      </c>
    </row>
    <row r="395" spans="1:49" ht="13.8">
      <c r="AW395" s="599" t="s">
        <v>780</v>
      </c>
    </row>
    <row r="396" spans="1:49" ht="13.8">
      <c r="AW396" s="599" t="s">
        <v>781</v>
      </c>
    </row>
    <row r="397" spans="1:49" ht="13.8">
      <c r="AW397" s="599" t="s">
        <v>782</v>
      </c>
    </row>
    <row r="398" spans="1:49" ht="13.8">
      <c r="AW398" s="599" t="s">
        <v>783</v>
      </c>
    </row>
    <row r="399" spans="1:49" ht="13.8">
      <c r="AW399" s="599" t="s">
        <v>784</v>
      </c>
    </row>
    <row r="400" spans="1:49" ht="13.8">
      <c r="AW400" s="599" t="s">
        <v>785</v>
      </c>
    </row>
    <row r="401" spans="49:49" ht="13.8">
      <c r="AW401" s="599" t="s">
        <v>786</v>
      </c>
    </row>
    <row r="402" spans="49:49" ht="13.8">
      <c r="AW402" s="599" t="s">
        <v>787</v>
      </c>
    </row>
    <row r="403" spans="49:49" ht="13.8">
      <c r="AW403" s="599" t="s">
        <v>788</v>
      </c>
    </row>
    <row r="404" spans="49:49" ht="13.8">
      <c r="AW404" s="599" t="s">
        <v>789</v>
      </c>
    </row>
    <row r="405" spans="49:49" ht="13.8">
      <c r="AW405" s="599" t="s">
        <v>790</v>
      </c>
    </row>
    <row r="406" spans="49:49" ht="13.8">
      <c r="AW406" s="599" t="s">
        <v>791</v>
      </c>
    </row>
    <row r="407" spans="49:49" ht="13.8">
      <c r="AW407" s="599" t="s">
        <v>792</v>
      </c>
    </row>
    <row r="408" spans="49:49" ht="13.8">
      <c r="AW408" s="599" t="s">
        <v>793</v>
      </c>
    </row>
    <row r="409" spans="49:49" ht="13.8">
      <c r="AW409" s="599" t="s">
        <v>794</v>
      </c>
    </row>
    <row r="410" spans="49:49" ht="13.8">
      <c r="AW410" s="599" t="s">
        <v>795</v>
      </c>
    </row>
    <row r="411" spans="49:49" ht="13.8">
      <c r="AW411" s="599" t="s">
        <v>796</v>
      </c>
    </row>
    <row r="412" spans="49:49" ht="13.8">
      <c r="AW412" s="599" t="s">
        <v>797</v>
      </c>
    </row>
    <row r="413" spans="49:49" ht="13.8">
      <c r="AW413" s="599" t="s">
        <v>798</v>
      </c>
    </row>
    <row r="414" spans="49:49" ht="13.8">
      <c r="AW414" s="599" t="s">
        <v>799</v>
      </c>
    </row>
    <row r="415" spans="49:49" ht="13.8">
      <c r="AW415" s="599" t="s">
        <v>800</v>
      </c>
    </row>
    <row r="416" spans="49:49" ht="13.8">
      <c r="AW416" s="599" t="s">
        <v>801</v>
      </c>
    </row>
    <row r="417" spans="49:49" ht="13.8">
      <c r="AW417" s="599" t="s">
        <v>802</v>
      </c>
    </row>
    <row r="418" spans="49:49" ht="13.8">
      <c r="AW418" s="599" t="s">
        <v>803</v>
      </c>
    </row>
    <row r="419" spans="49:49" ht="13.8">
      <c r="AW419" s="599" t="s">
        <v>804</v>
      </c>
    </row>
    <row r="420" spans="49:49" ht="13.8">
      <c r="AW420" s="599" t="s">
        <v>805</v>
      </c>
    </row>
    <row r="421" spans="49:49" ht="13.8">
      <c r="AW421" s="599" t="s">
        <v>806</v>
      </c>
    </row>
    <row r="422" spans="49:49" ht="13.8">
      <c r="AW422" s="599" t="s">
        <v>807</v>
      </c>
    </row>
    <row r="423" spans="49:49" ht="13.8">
      <c r="AW423" s="599" t="s">
        <v>808</v>
      </c>
    </row>
    <row r="424" spans="49:49" ht="13.8">
      <c r="AW424" s="599" t="s">
        <v>809</v>
      </c>
    </row>
    <row r="425" spans="49:49" ht="13.8">
      <c r="AW425" s="599" t="s">
        <v>810</v>
      </c>
    </row>
    <row r="426" spans="49:49" ht="13.8">
      <c r="AW426" s="599" t="s">
        <v>811</v>
      </c>
    </row>
    <row r="427" spans="49:49" ht="13.8">
      <c r="AW427" s="599" t="s">
        <v>812</v>
      </c>
    </row>
    <row r="428" spans="49:49" ht="13.8">
      <c r="AW428" s="599" t="s">
        <v>813</v>
      </c>
    </row>
    <row r="429" spans="49:49" ht="13.8">
      <c r="AW429" s="599" t="s">
        <v>814</v>
      </c>
    </row>
    <row r="430" spans="49:49" ht="13.8">
      <c r="AW430" s="599" t="s">
        <v>815</v>
      </c>
    </row>
    <row r="431" spans="49:49" ht="13.8">
      <c r="AW431" s="599" t="s">
        <v>816</v>
      </c>
    </row>
    <row r="432" spans="49:49" ht="13.8">
      <c r="AW432" s="599" t="s">
        <v>817</v>
      </c>
    </row>
    <row r="433" spans="49:49" ht="13.8">
      <c r="AW433" s="599" t="s">
        <v>818</v>
      </c>
    </row>
    <row r="434" spans="49:49" ht="13.8">
      <c r="AW434" s="599" t="s">
        <v>819</v>
      </c>
    </row>
    <row r="435" spans="49:49" ht="13.8">
      <c r="AW435" s="599" t="s">
        <v>820</v>
      </c>
    </row>
    <row r="436" spans="49:49" ht="13.8">
      <c r="AW436" s="599" t="s">
        <v>821</v>
      </c>
    </row>
    <row r="437" spans="49:49" ht="13.8">
      <c r="AW437" s="599" t="s">
        <v>822</v>
      </c>
    </row>
    <row r="438" spans="49:49" ht="13.8">
      <c r="AW438" s="599" t="s">
        <v>823</v>
      </c>
    </row>
    <row r="439" spans="49:49" ht="13.8">
      <c r="AW439" s="599" t="s">
        <v>824</v>
      </c>
    </row>
    <row r="440" spans="49:49" ht="13.8">
      <c r="AW440" s="599" t="s">
        <v>825</v>
      </c>
    </row>
    <row r="441" spans="49:49" ht="13.8">
      <c r="AW441" s="599" t="s">
        <v>826</v>
      </c>
    </row>
    <row r="442" spans="49:49" ht="13.8">
      <c r="AW442" s="599" t="s">
        <v>827</v>
      </c>
    </row>
    <row r="443" spans="49:49" ht="13.8">
      <c r="AW443" s="599" t="s">
        <v>828</v>
      </c>
    </row>
    <row r="444" spans="49:49" ht="13.8">
      <c r="AW444" s="599" t="s">
        <v>829</v>
      </c>
    </row>
    <row r="445" spans="49:49" ht="13.8">
      <c r="AW445" s="599" t="s">
        <v>830</v>
      </c>
    </row>
    <row r="446" spans="49:49" ht="13.8">
      <c r="AW446" s="599" t="s">
        <v>831</v>
      </c>
    </row>
    <row r="447" spans="49:49" ht="13.8">
      <c r="AW447" s="599" t="s">
        <v>832</v>
      </c>
    </row>
    <row r="448" spans="49:49" ht="13.8">
      <c r="AW448" s="599" t="s">
        <v>833</v>
      </c>
    </row>
    <row r="449" spans="49:49" ht="13.8">
      <c r="AW449" s="599" t="s">
        <v>834</v>
      </c>
    </row>
    <row r="450" spans="49:49" ht="13.8">
      <c r="AW450" s="599" t="s">
        <v>835</v>
      </c>
    </row>
    <row r="451" spans="49:49" ht="13.8">
      <c r="AW451" s="599" t="s">
        <v>836</v>
      </c>
    </row>
    <row r="452" spans="49:49" ht="13.8">
      <c r="AW452" s="599" t="s">
        <v>837</v>
      </c>
    </row>
    <row r="453" spans="49:49" ht="13.8">
      <c r="AW453" s="599" t="s">
        <v>838</v>
      </c>
    </row>
    <row r="454" spans="49:49" ht="13.8">
      <c r="AW454" s="599" t="s">
        <v>839</v>
      </c>
    </row>
    <row r="455" spans="49:49" ht="13.8">
      <c r="AW455" s="599" t="s">
        <v>840</v>
      </c>
    </row>
    <row r="456" spans="49:49" ht="13.8">
      <c r="AW456" s="599" t="s">
        <v>841</v>
      </c>
    </row>
    <row r="457" spans="49:49" ht="13.8">
      <c r="AW457" s="599" t="s">
        <v>842</v>
      </c>
    </row>
    <row r="458" spans="49:49" ht="13.8">
      <c r="AW458" s="599" t="s">
        <v>843</v>
      </c>
    </row>
    <row r="459" spans="49:49" ht="13.8">
      <c r="AW459" s="599" t="s">
        <v>844</v>
      </c>
    </row>
    <row r="460" spans="49:49" ht="13.8">
      <c r="AW460" s="599" t="s">
        <v>845</v>
      </c>
    </row>
    <row r="461" spans="49:49" ht="13.8">
      <c r="AW461" s="599" t="s">
        <v>846</v>
      </c>
    </row>
    <row r="462" spans="49:49" ht="13.8">
      <c r="AW462" s="599" t="s">
        <v>847</v>
      </c>
    </row>
    <row r="463" spans="49:49" ht="13.8">
      <c r="AW463" s="599" t="s">
        <v>848</v>
      </c>
    </row>
    <row r="464" spans="49:49" ht="13.8">
      <c r="AW464" s="599" t="s">
        <v>849</v>
      </c>
    </row>
    <row r="465" spans="49:49" ht="13.8">
      <c r="AW465" s="599" t="s">
        <v>850</v>
      </c>
    </row>
    <row r="466" spans="49:49" ht="13.8">
      <c r="AW466" s="599" t="s">
        <v>851</v>
      </c>
    </row>
    <row r="467" spans="49:49" ht="13.8">
      <c r="AW467" s="599" t="s">
        <v>852</v>
      </c>
    </row>
    <row r="468" spans="49:49" ht="13.8">
      <c r="AW468" s="599" t="s">
        <v>853</v>
      </c>
    </row>
    <row r="469" spans="49:49" ht="13.8">
      <c r="AW469" s="599" t="s">
        <v>854</v>
      </c>
    </row>
    <row r="470" spans="49:49" ht="13.8">
      <c r="AW470" s="599" t="s">
        <v>855</v>
      </c>
    </row>
    <row r="471" spans="49:49" ht="13.8">
      <c r="AW471" s="599" t="s">
        <v>856</v>
      </c>
    </row>
    <row r="472" spans="49:49" ht="13.8">
      <c r="AW472" s="599" t="s">
        <v>857</v>
      </c>
    </row>
    <row r="473" spans="49:49" ht="13.8">
      <c r="AW473" s="599" t="s">
        <v>858</v>
      </c>
    </row>
    <row r="474" spans="49:49" ht="13.8">
      <c r="AW474" s="599" t="s">
        <v>859</v>
      </c>
    </row>
    <row r="475" spans="49:49" ht="13.8">
      <c r="AW475" s="599" t="s">
        <v>860</v>
      </c>
    </row>
    <row r="476" spans="49:49" ht="13.8">
      <c r="AW476" s="599" t="s">
        <v>861</v>
      </c>
    </row>
    <row r="477" spans="49:49" ht="13.8">
      <c r="AW477" s="599" t="s">
        <v>862</v>
      </c>
    </row>
    <row r="478" spans="49:49" ht="13.8">
      <c r="AW478" s="599" t="s">
        <v>863</v>
      </c>
    </row>
    <row r="479" spans="49:49" ht="13.8">
      <c r="AW479" s="599" t="s">
        <v>864</v>
      </c>
    </row>
    <row r="480" spans="49:49" ht="13.8">
      <c r="AW480" s="599" t="s">
        <v>865</v>
      </c>
    </row>
    <row r="481" spans="49:49" ht="13.8">
      <c r="AW481" s="599" t="s">
        <v>866</v>
      </c>
    </row>
    <row r="482" spans="49:49" ht="13.8">
      <c r="AW482" s="599" t="s">
        <v>867</v>
      </c>
    </row>
    <row r="483" spans="49:49" ht="13.8">
      <c r="AW483" s="599" t="s">
        <v>868</v>
      </c>
    </row>
    <row r="484" spans="49:49" ht="13.8">
      <c r="AW484" s="599" t="s">
        <v>869</v>
      </c>
    </row>
    <row r="485" spans="49:49" ht="13.8">
      <c r="AW485" s="599" t="s">
        <v>870</v>
      </c>
    </row>
    <row r="486" spans="49:49" ht="13.8">
      <c r="AW486" s="599" t="s">
        <v>871</v>
      </c>
    </row>
    <row r="487" spans="49:49" ht="13.8">
      <c r="AW487" s="599" t="s">
        <v>872</v>
      </c>
    </row>
    <row r="488" spans="49:49" ht="13.8">
      <c r="AW488" s="599" t="s">
        <v>873</v>
      </c>
    </row>
    <row r="489" spans="49:49" ht="13.8">
      <c r="AW489" s="599" t="s">
        <v>874</v>
      </c>
    </row>
    <row r="490" spans="49:49" ht="13.8">
      <c r="AW490" s="599" t="s">
        <v>875</v>
      </c>
    </row>
    <row r="491" spans="49:49" ht="13.8">
      <c r="AW491" s="599" t="s">
        <v>876</v>
      </c>
    </row>
    <row r="492" spans="49:49" ht="13.8">
      <c r="AW492" s="599" t="s">
        <v>877</v>
      </c>
    </row>
    <row r="493" spans="49:49" ht="13.8">
      <c r="AW493" s="599" t="s">
        <v>878</v>
      </c>
    </row>
    <row r="494" spans="49:49" ht="13.8">
      <c r="AW494" s="599" t="s">
        <v>879</v>
      </c>
    </row>
    <row r="495" spans="49:49" ht="13.8">
      <c r="AW495" s="599" t="s">
        <v>880</v>
      </c>
    </row>
    <row r="496" spans="49:49" ht="13.8">
      <c r="AW496" s="599" t="s">
        <v>881</v>
      </c>
    </row>
    <row r="497" spans="49:49" ht="13.8">
      <c r="AW497" s="599" t="s">
        <v>882</v>
      </c>
    </row>
    <row r="498" spans="49:49" ht="13.8">
      <c r="AW498" s="599" t="s">
        <v>883</v>
      </c>
    </row>
    <row r="499" spans="49:49" ht="13.8">
      <c r="AW499" s="599" t="s">
        <v>884</v>
      </c>
    </row>
    <row r="500" spans="49:49" ht="13.8">
      <c r="AW500" s="599" t="s">
        <v>885</v>
      </c>
    </row>
    <row r="501" spans="49:49" ht="13.8">
      <c r="AW501" s="599" t="s">
        <v>886</v>
      </c>
    </row>
    <row r="502" spans="49:49" ht="13.8">
      <c r="AW502" s="599" t="s">
        <v>887</v>
      </c>
    </row>
    <row r="503" spans="49:49" ht="13.8">
      <c r="AW503" s="599" t="s">
        <v>888</v>
      </c>
    </row>
    <row r="504" spans="49:49" ht="13.8">
      <c r="AW504" s="599" t="s">
        <v>889</v>
      </c>
    </row>
    <row r="505" spans="49:49" ht="13.8">
      <c r="AW505" s="599" t="s">
        <v>890</v>
      </c>
    </row>
    <row r="506" spans="49:49" ht="13.8">
      <c r="AW506" s="599" t="s">
        <v>891</v>
      </c>
    </row>
    <row r="507" spans="49:49" ht="13.8">
      <c r="AW507" s="599" t="s">
        <v>892</v>
      </c>
    </row>
    <row r="508" spans="49:49" ht="13.8">
      <c r="AW508" s="599" t="s">
        <v>893</v>
      </c>
    </row>
    <row r="509" spans="49:49" ht="13.8">
      <c r="AW509" s="599" t="s">
        <v>894</v>
      </c>
    </row>
    <row r="510" spans="49:49" ht="13.8">
      <c r="AW510" s="599" t="s">
        <v>895</v>
      </c>
    </row>
    <row r="511" spans="49:49" ht="13.8">
      <c r="AW511" s="599" t="s">
        <v>896</v>
      </c>
    </row>
    <row r="512" spans="49:49" ht="13.8">
      <c r="AW512" s="599" t="s">
        <v>897</v>
      </c>
    </row>
    <row r="513" spans="49:49" ht="13.8">
      <c r="AW513" s="599" t="s">
        <v>898</v>
      </c>
    </row>
    <row r="514" spans="49:49" ht="13.8">
      <c r="AW514" s="599" t="s">
        <v>899</v>
      </c>
    </row>
  </sheetData>
  <protectedRanges>
    <protectedRange sqref="D124:AQ125" name="Onjetivos Específicos_1_1_1_1"/>
    <protectedRange sqref="J131:S138" name="Productos_1_1_1_1"/>
    <protectedRange sqref="J139:S140" name="Productos_1_1_1_1_2"/>
    <protectedRange sqref="J143:S143" name="Resultados Mejorar gestion compras_1_1_1"/>
    <protectedRange sqref="J143:S143" name="Resultados Mejorar gestión Compras_1_1_1"/>
    <protectedRange sqref="J145:S148" name="Resultados Calidad Tiempo productividad_1_1_1"/>
    <protectedRange sqref="J145:S148" name="Resultados Cal Tiempo productividad_1_1_1"/>
    <protectedRange sqref="T226:Y231" name="Cronograma hora 6_2_1_1_1"/>
    <protectedRange sqref="D231:R231" name="Cronograma actividades 3_1_2_1"/>
    <protectedRange sqref="D229:D230 E228:R230" name="Cronograma Actividad 6_1_2_1"/>
    <protectedRange sqref="D226:R227" name="Cronograma Actividad 5_1_1_1_1"/>
    <protectedRange sqref="D184:R184" name="Cronograma Actividad0_1_1_1"/>
    <protectedRange sqref="D185:R185" name="Cronograma Actividad 4_1_1_1_1"/>
    <protectedRange sqref="D186:R186" name="Cronograma Actividad 6_1_1_1_1"/>
    <protectedRange sqref="Y184:Y189" name="Cronograma hora 6_2_1_1_1_1"/>
    <protectedRange sqref="V187:X189 X184:X186" name="Cronograma hora 6_2_1_1_1_2"/>
    <protectedRange sqref="T184:U189 V184:W186" name="Cronograma Horas 2_1_1_1_1_2"/>
    <protectedRange sqref="D195:R195" name="Cronograma Actividades 2_1_3_1"/>
    <protectedRange sqref="E193:R194 D194" name="Cronograma Actividad 6_1_2_1_1"/>
    <protectedRange sqref="D191:R192" name="Cronograma Actividad 5_1_1_1_1_1"/>
    <protectedRange sqref="T191:T196" name="Cronograma Horas 2_1_1_1_1"/>
    <protectedRange sqref="V191:X196" name="Cronograma hora 6_2_1_1_1_1_1"/>
    <protectedRange sqref="U191:U196" name="Cronograma Horas 2_1_1_1_1_1"/>
    <protectedRange sqref="E200:R202 D201:D202" name="Cronograma Actividad 6_1_2_1_2"/>
    <protectedRange sqref="D198:R199 D212:R212" name="Cronograma Actividad 5_1_1_1_1_2"/>
    <protectedRange sqref="AB198:AB203 Z198:AA198 V198:W203 X199:AA203" name="Cronograma hora 6_2_1_1_1_3"/>
    <protectedRange sqref="T198:U203 X198:Y198" name="Cronograma Horas 2_1_1_1_1_3"/>
    <protectedRange sqref="D208:R208" name="Cronograma Actividad 4_1_3_1"/>
    <protectedRange sqref="E207:R207" name="Cronograma Actividad 6_1_2_1_3"/>
    <protectedRange sqref="D205:R206" name="Cronograma Actividad 5_1_1_1_1_3"/>
    <protectedRange sqref="V205:AA209" name="Cronograma hora 6_2_1_1_1_4"/>
    <protectedRange sqref="T205:U209" name="Cronograma Horas 2_1_1_1_1_4"/>
    <protectedRange sqref="D222:R224" name="Cronograma Actividad 5_1_2_1"/>
    <protectedRange sqref="D219:R219 D220:D221 E221:R221" name="Cronograma Actividad 4_1_2_1_1"/>
  </protectedRanges>
  <mergeCells count="899">
    <mergeCell ref="C62:V62"/>
    <mergeCell ref="AD56:AJ56"/>
    <mergeCell ref="C58:V58"/>
    <mergeCell ref="C60:V60"/>
    <mergeCell ref="D143:H148"/>
    <mergeCell ref="J148:S148"/>
    <mergeCell ref="AK52:AQ52"/>
    <mergeCell ref="AK53:AQ53"/>
    <mergeCell ref="AK50:AQ50"/>
    <mergeCell ref="AK51:AQ51"/>
    <mergeCell ref="C55:V55"/>
    <mergeCell ref="I87:AQ87"/>
    <mergeCell ref="J134:S134"/>
    <mergeCell ref="J133:S133"/>
    <mergeCell ref="T134:AQ134"/>
    <mergeCell ref="T133:AQ133"/>
    <mergeCell ref="J131:S131"/>
    <mergeCell ref="K94:Q94"/>
    <mergeCell ref="J101:K101"/>
    <mergeCell ref="AJ96:AQ97"/>
    <mergeCell ref="M96:N97"/>
    <mergeCell ref="K93:R93"/>
    <mergeCell ref="T130:AQ130"/>
    <mergeCell ref="J130:S130"/>
    <mergeCell ref="D127:AQ127"/>
    <mergeCell ref="C63:V63"/>
    <mergeCell ref="AD43:AJ43"/>
    <mergeCell ref="W52:AC52"/>
    <mergeCell ref="W56:AC56"/>
    <mergeCell ref="AD51:AJ51"/>
    <mergeCell ref="AD48:AJ48"/>
    <mergeCell ref="AD50:AJ50"/>
    <mergeCell ref="AD53:AJ53"/>
    <mergeCell ref="AD55:AJ55"/>
    <mergeCell ref="AD46:AJ46"/>
    <mergeCell ref="AD44:AJ44"/>
    <mergeCell ref="AD47:AJ47"/>
    <mergeCell ref="AD49:AJ49"/>
    <mergeCell ref="AD45:AJ45"/>
    <mergeCell ref="AD54:AJ54"/>
    <mergeCell ref="AD52:AJ52"/>
    <mergeCell ref="W46:AC46"/>
    <mergeCell ref="W44:AC44"/>
    <mergeCell ref="W55:AC55"/>
    <mergeCell ref="W51:AC51"/>
    <mergeCell ref="W48:AC48"/>
    <mergeCell ref="W49:AC49"/>
    <mergeCell ref="W53:AC53"/>
    <mergeCell ref="W54:AC54"/>
    <mergeCell ref="W50:AC50"/>
    <mergeCell ref="Z75:AB75"/>
    <mergeCell ref="W75:Y75"/>
    <mergeCell ref="AI71:AK71"/>
    <mergeCell ref="AF75:AH75"/>
    <mergeCell ref="W68:Y68"/>
    <mergeCell ref="C69:V69"/>
    <mergeCell ref="AI68:AK68"/>
    <mergeCell ref="W71:Y71"/>
    <mergeCell ref="Z71:AB71"/>
    <mergeCell ref="Z74:AB74"/>
    <mergeCell ref="AI75:AK75"/>
    <mergeCell ref="AK62:AQ62"/>
    <mergeCell ref="AK65:AQ65"/>
    <mergeCell ref="AK66:AQ66"/>
    <mergeCell ref="W61:AC61"/>
    <mergeCell ref="AD59:AJ59"/>
    <mergeCell ref="AD60:AJ60"/>
    <mergeCell ref="AD61:AJ61"/>
    <mergeCell ref="AD62:AJ62"/>
    <mergeCell ref="AD63:AJ63"/>
    <mergeCell ref="W63:AC63"/>
    <mergeCell ref="W59:AC59"/>
    <mergeCell ref="W60:AC60"/>
    <mergeCell ref="AK63:AQ63"/>
    <mergeCell ref="I13:AQ13"/>
    <mergeCell ref="E18:S18"/>
    <mergeCell ref="AG34:AQ34"/>
    <mergeCell ref="AG35:AQ35"/>
    <mergeCell ref="AG36:AQ36"/>
    <mergeCell ref="AG37:AQ37"/>
    <mergeCell ref="AG38:AQ38"/>
    <mergeCell ref="AK59:AQ59"/>
    <mergeCell ref="AK60:AQ60"/>
    <mergeCell ref="C48:V48"/>
    <mergeCell ref="AD42:AJ42"/>
    <mergeCell ref="T35:AD35"/>
    <mergeCell ref="W41:AQ41"/>
    <mergeCell ref="W42:AC42"/>
    <mergeCell ref="T36:AD38"/>
    <mergeCell ref="C38:G38"/>
    <mergeCell ref="L38:M38"/>
    <mergeCell ref="P38:Q38"/>
    <mergeCell ref="AK44:AQ44"/>
    <mergeCell ref="AK45:AQ45"/>
    <mergeCell ref="C44:V44"/>
    <mergeCell ref="P16:U16"/>
    <mergeCell ref="AG33:AM33"/>
    <mergeCell ref="AK43:AQ43"/>
    <mergeCell ref="T132:AQ132"/>
    <mergeCell ref="V96:AB97"/>
    <mergeCell ref="V93:AD93"/>
    <mergeCell ref="AJ101:AQ102"/>
    <mergeCell ref="C120:AQ121"/>
    <mergeCell ref="D128:AQ128"/>
    <mergeCell ref="T131:AQ131"/>
    <mergeCell ref="J132:S132"/>
    <mergeCell ref="AJ99:AQ99"/>
    <mergeCell ref="AO95:AQ95"/>
    <mergeCell ref="C131:C142"/>
    <mergeCell ref="B103:O103"/>
    <mergeCell ref="S103:V103"/>
    <mergeCell ref="J140:S140"/>
    <mergeCell ref="T137:AQ137"/>
    <mergeCell ref="J137:S137"/>
    <mergeCell ref="T136:AQ136"/>
    <mergeCell ref="T142:AQ142"/>
    <mergeCell ref="D125:AQ125"/>
    <mergeCell ref="T141:AQ141"/>
    <mergeCell ref="AH84:AQ84"/>
    <mergeCell ref="S93:T93"/>
    <mergeCell ref="AO315:AQ315"/>
    <mergeCell ref="O312:R312"/>
    <mergeCell ref="AD312:AF312"/>
    <mergeCell ref="AG312:AJ312"/>
    <mergeCell ref="Z148:AE148"/>
    <mergeCell ref="AK312:AN312"/>
    <mergeCell ref="AO312:AQ312"/>
    <mergeCell ref="V313:Y313"/>
    <mergeCell ref="R305:T305"/>
    <mergeCell ref="O314:R314"/>
    <mergeCell ref="AK315:AN315"/>
    <mergeCell ref="V315:Y315"/>
    <mergeCell ref="AG314:AJ314"/>
    <mergeCell ref="S314:U314"/>
    <mergeCell ref="V314:Y314"/>
    <mergeCell ref="AG315:AJ315"/>
    <mergeCell ref="AD313:AF313"/>
    <mergeCell ref="J155:S155"/>
    <mergeCell ref="D265:K265"/>
    <mergeCell ref="K310:N310"/>
    <mergeCell ref="O310:R310"/>
    <mergeCell ref="D301:N301"/>
    <mergeCell ref="C310:F310"/>
    <mergeCell ref="G310:J310"/>
    <mergeCell ref="V310:Y310"/>
    <mergeCell ref="C311:F311"/>
    <mergeCell ref="K311:N311"/>
    <mergeCell ref="Z310:AC310"/>
    <mergeCell ref="T155:AQ155"/>
    <mergeCell ref="D264:K264"/>
    <mergeCell ref="D263:K263"/>
    <mergeCell ref="D267:K267"/>
    <mergeCell ref="O268:P268"/>
    <mergeCell ref="D268:K268"/>
    <mergeCell ref="Q266:S266"/>
    <mergeCell ref="AD281:AJ281"/>
    <mergeCell ref="E283:R283"/>
    <mergeCell ref="Q278:T278"/>
    <mergeCell ref="J291:R291"/>
    <mergeCell ref="R295:T295"/>
    <mergeCell ref="U284:AA284"/>
    <mergeCell ref="AJ303:AK303"/>
    <mergeCell ref="AJ298:AK298"/>
    <mergeCell ref="AN304:AQ304"/>
    <mergeCell ref="AL304:AM304"/>
    <mergeCell ref="U300:W300"/>
    <mergeCell ref="AA300:AC300"/>
    <mergeCell ref="AJ304:AK304"/>
    <mergeCell ref="AD315:AF315"/>
    <mergeCell ref="AD314:AF314"/>
    <mergeCell ref="AK313:AN313"/>
    <mergeCell ref="O306:Q306"/>
    <mergeCell ref="AK311:AN311"/>
    <mergeCell ref="O271:P271"/>
    <mergeCell ref="D269:K269"/>
    <mergeCell ref="Q271:S271"/>
    <mergeCell ref="D271:K271"/>
    <mergeCell ref="O269:P269"/>
    <mergeCell ref="R302:T302"/>
    <mergeCell ref="Z312:AC312"/>
    <mergeCell ref="S312:U312"/>
    <mergeCell ref="G313:J313"/>
    <mergeCell ref="G312:J312"/>
    <mergeCell ref="O301:Q301"/>
    <mergeCell ref="AA301:AC301"/>
    <mergeCell ref="AD301:AF301"/>
    <mergeCell ref="AG301:AI301"/>
    <mergeCell ref="AN303:AQ303"/>
    <mergeCell ref="X303:Z303"/>
    <mergeCell ref="D298:N298"/>
    <mergeCell ref="X298:Z298"/>
    <mergeCell ref="E284:R284"/>
    <mergeCell ref="C320:F320"/>
    <mergeCell ref="G320:J320"/>
    <mergeCell ref="K320:N320"/>
    <mergeCell ref="O320:R320"/>
    <mergeCell ref="S320:U320"/>
    <mergeCell ref="V320:Z320"/>
    <mergeCell ref="K312:N312"/>
    <mergeCell ref="O313:R313"/>
    <mergeCell ref="K313:N313"/>
    <mergeCell ref="S313:U313"/>
    <mergeCell ref="Z314:AC314"/>
    <mergeCell ref="Z313:AC313"/>
    <mergeCell ref="C312:F312"/>
    <mergeCell ref="C318:U318"/>
    <mergeCell ref="V318:AQ318"/>
    <mergeCell ref="C319:F319"/>
    <mergeCell ref="G319:J319"/>
    <mergeCell ref="K319:N319"/>
    <mergeCell ref="O319:R319"/>
    <mergeCell ref="S319:U319"/>
    <mergeCell ref="V319:Z319"/>
    <mergeCell ref="C314:F314"/>
    <mergeCell ref="AO313:AQ313"/>
    <mergeCell ref="V312:Y312"/>
    <mergeCell ref="AD316:AF316"/>
    <mergeCell ref="AG316:AJ316"/>
    <mergeCell ref="AK316:AN316"/>
    <mergeCell ref="G314:J314"/>
    <mergeCell ref="K314:N314"/>
    <mergeCell ref="AJ305:AK305"/>
    <mergeCell ref="U305:W305"/>
    <mergeCell ref="X305:Z305"/>
    <mergeCell ref="O305:Q305"/>
    <mergeCell ref="AA305:AC305"/>
    <mergeCell ref="AG305:AI305"/>
    <mergeCell ref="AD305:AF305"/>
    <mergeCell ref="AL305:AM305"/>
    <mergeCell ref="AN305:AQ305"/>
    <mergeCell ref="AG306:AI306"/>
    <mergeCell ref="AJ306:AK306"/>
    <mergeCell ref="C308:AQ308"/>
    <mergeCell ref="C316:F316"/>
    <mergeCell ref="G316:J316"/>
    <mergeCell ref="C315:F315"/>
    <mergeCell ref="G315:J315"/>
    <mergeCell ref="C313:F313"/>
    <mergeCell ref="O311:R311"/>
    <mergeCell ref="AG313:AJ313"/>
    <mergeCell ref="AO320:AQ320"/>
    <mergeCell ref="AK319:AN319"/>
    <mergeCell ref="AO319:AQ319"/>
    <mergeCell ref="AA319:AF319"/>
    <mergeCell ref="AG319:AJ319"/>
    <mergeCell ref="AA320:AF320"/>
    <mergeCell ref="AG320:AJ320"/>
    <mergeCell ref="AK320:AN320"/>
    <mergeCell ref="S310:U310"/>
    <mergeCell ref="AG310:AJ310"/>
    <mergeCell ref="AO316:AQ316"/>
    <mergeCell ref="Z315:AC315"/>
    <mergeCell ref="AK310:AN310"/>
    <mergeCell ref="AO310:AQ310"/>
    <mergeCell ref="V316:Y316"/>
    <mergeCell ref="Z316:AC316"/>
    <mergeCell ref="AO311:AQ311"/>
    <mergeCell ref="S311:U311"/>
    <mergeCell ref="V311:Y311"/>
    <mergeCell ref="Z311:AC311"/>
    <mergeCell ref="AD311:AF311"/>
    <mergeCell ref="AG311:AJ311"/>
    <mergeCell ref="AO314:AQ314"/>
    <mergeCell ref="AK314:AN314"/>
    <mergeCell ref="AN302:AQ302"/>
    <mergeCell ref="AA302:AC302"/>
    <mergeCell ref="AG302:AI302"/>
    <mergeCell ref="U303:W303"/>
    <mergeCell ref="AJ299:AK299"/>
    <mergeCell ref="AL299:AM299"/>
    <mergeCell ref="AN299:AQ299"/>
    <mergeCell ref="X299:Z299"/>
    <mergeCell ref="AA299:AC299"/>
    <mergeCell ref="AD299:AF299"/>
    <mergeCell ref="AG299:AI299"/>
    <mergeCell ref="AD303:AF303"/>
    <mergeCell ref="AG303:AI303"/>
    <mergeCell ref="AA303:AC303"/>
    <mergeCell ref="D270:K270"/>
    <mergeCell ref="O273:P273"/>
    <mergeCell ref="Y270:AA270"/>
    <mergeCell ref="AJ270:AL270"/>
    <mergeCell ref="AB268:AD268"/>
    <mergeCell ref="AF268:AH268"/>
    <mergeCell ref="AB270:AD270"/>
    <mergeCell ref="O267:P267"/>
    <mergeCell ref="M273:N273"/>
    <mergeCell ref="C273:K273"/>
    <mergeCell ref="M270:N270"/>
    <mergeCell ref="O272:P272"/>
    <mergeCell ref="Q272:S272"/>
    <mergeCell ref="M271:N271"/>
    <mergeCell ref="O270:P270"/>
    <mergeCell ref="AB273:AD273"/>
    <mergeCell ref="D272:K272"/>
    <mergeCell ref="AB269:AD269"/>
    <mergeCell ref="Q269:S269"/>
    <mergeCell ref="U268:W268"/>
    <mergeCell ref="Y268:AA268"/>
    <mergeCell ref="AJ273:AL273"/>
    <mergeCell ref="D216:R216"/>
    <mergeCell ref="D217:R217"/>
    <mergeCell ref="D196:R196"/>
    <mergeCell ref="D214:R214"/>
    <mergeCell ref="D215:R215"/>
    <mergeCell ref="D213:R213"/>
    <mergeCell ref="D248:R248"/>
    <mergeCell ref="D249:R249"/>
    <mergeCell ref="D237:R237"/>
    <mergeCell ref="D238:R238"/>
    <mergeCell ref="D239:R239"/>
    <mergeCell ref="D231:R231"/>
    <mergeCell ref="D210:R210"/>
    <mergeCell ref="D211:R211"/>
    <mergeCell ref="D250:R250"/>
    <mergeCell ref="D251:R251"/>
    <mergeCell ref="D232:R232"/>
    <mergeCell ref="D233:R233"/>
    <mergeCell ref="D234:R234"/>
    <mergeCell ref="D235:R235"/>
    <mergeCell ref="D244:R244"/>
    <mergeCell ref="D245:R245"/>
    <mergeCell ref="D255:R255"/>
    <mergeCell ref="D246:R246"/>
    <mergeCell ref="D247:R247"/>
    <mergeCell ref="D240:R240"/>
    <mergeCell ref="D241:R241"/>
    <mergeCell ref="D242:R242"/>
    <mergeCell ref="D243:R243"/>
    <mergeCell ref="D236:R236"/>
    <mergeCell ref="D252:R252"/>
    <mergeCell ref="D253:R253"/>
    <mergeCell ref="D187:R187"/>
    <mergeCell ref="D189:R189"/>
    <mergeCell ref="D208:R208"/>
    <mergeCell ref="D186:R186"/>
    <mergeCell ref="D188:R188"/>
    <mergeCell ref="D206:R206"/>
    <mergeCell ref="D201:R201"/>
    <mergeCell ref="D202:R202"/>
    <mergeCell ref="D203:R203"/>
    <mergeCell ref="D192:R192"/>
    <mergeCell ref="D198:R198"/>
    <mergeCell ref="D199:R199"/>
    <mergeCell ref="D193:R193"/>
    <mergeCell ref="X304:Z304"/>
    <mergeCell ref="AL300:AM300"/>
    <mergeCell ref="R304:T304"/>
    <mergeCell ref="O304:Q304"/>
    <mergeCell ref="U304:W304"/>
    <mergeCell ref="D300:N300"/>
    <mergeCell ref="R300:T300"/>
    <mergeCell ref="AJ300:AK300"/>
    <mergeCell ref="AL303:AM303"/>
    <mergeCell ref="X301:Z301"/>
    <mergeCell ref="AL302:AM302"/>
    <mergeCell ref="AD300:AF300"/>
    <mergeCell ref="AG300:AI300"/>
    <mergeCell ref="X300:Z300"/>
    <mergeCell ref="R303:T303"/>
    <mergeCell ref="AJ302:AK302"/>
    <mergeCell ref="D304:N304"/>
    <mergeCell ref="O300:Q300"/>
    <mergeCell ref="R301:T301"/>
    <mergeCell ref="O303:Q303"/>
    <mergeCell ref="AD298:AF298"/>
    <mergeCell ref="AG298:AI298"/>
    <mergeCell ref="AA298:AC298"/>
    <mergeCell ref="D299:N299"/>
    <mergeCell ref="O297:Q297"/>
    <mergeCell ref="R297:T297"/>
    <mergeCell ref="AL297:AM297"/>
    <mergeCell ref="AN300:AQ300"/>
    <mergeCell ref="U299:W299"/>
    <mergeCell ref="U298:W298"/>
    <mergeCell ref="O299:Q299"/>
    <mergeCell ref="AN298:AQ298"/>
    <mergeCell ref="AA297:AC297"/>
    <mergeCell ref="AN297:AQ297"/>
    <mergeCell ref="AJ297:AK297"/>
    <mergeCell ref="AG297:AI297"/>
    <mergeCell ref="AD297:AF297"/>
    <mergeCell ref="R299:T299"/>
    <mergeCell ref="R298:T298"/>
    <mergeCell ref="O298:Q298"/>
    <mergeCell ref="Z149:AB149"/>
    <mergeCell ref="J150:S150"/>
    <mergeCell ref="J153:S153"/>
    <mergeCell ref="T154:AQ154"/>
    <mergeCell ref="T157:AQ159"/>
    <mergeCell ref="AH178:AI178"/>
    <mergeCell ref="AJ178:AK178"/>
    <mergeCell ref="H169:AO170"/>
    <mergeCell ref="X297:Z297"/>
    <mergeCell ref="B279:AR279"/>
    <mergeCell ref="AD284:AJ284"/>
    <mergeCell ref="AD282:AJ282"/>
    <mergeCell ref="AF276:AH276"/>
    <mergeCell ref="AJ276:AL276"/>
    <mergeCell ref="U295:W295"/>
    <mergeCell ref="B278:F278"/>
    <mergeCell ref="AJ295:AK295"/>
    <mergeCell ref="AB276:AD276"/>
    <mergeCell ref="AD295:AF295"/>
    <mergeCell ref="AA295:AC295"/>
    <mergeCell ref="D295:N295"/>
    <mergeCell ref="E282:R282"/>
    <mergeCell ref="C287:AQ287"/>
    <mergeCell ref="AN295:AQ295"/>
    <mergeCell ref="U296:W296"/>
    <mergeCell ref="U297:W297"/>
    <mergeCell ref="X295:Z295"/>
    <mergeCell ref="M272:N272"/>
    <mergeCell ref="U276:W276"/>
    <mergeCell ref="C276:K276"/>
    <mergeCell ref="O295:Q295"/>
    <mergeCell ref="U273:W273"/>
    <mergeCell ref="Y273:AA273"/>
    <mergeCell ref="Q273:S273"/>
    <mergeCell ref="O296:Q296"/>
    <mergeCell ref="D297:N297"/>
    <mergeCell ref="X278:AA278"/>
    <mergeCell ref="U283:AA283"/>
    <mergeCell ref="W289:AJ289"/>
    <mergeCell ref="W291:AA291"/>
    <mergeCell ref="AE291:AJ291"/>
    <mergeCell ref="AG295:AI295"/>
    <mergeCell ref="C293:AQ293"/>
    <mergeCell ref="J289:R289"/>
    <mergeCell ref="M276:N276"/>
    <mergeCell ref="Y276:AA276"/>
    <mergeCell ref="Q276:S276"/>
    <mergeCell ref="X296:Z296"/>
    <mergeCell ref="C117:AQ118"/>
    <mergeCell ref="C111:AQ114"/>
    <mergeCell ref="D124:AQ124"/>
    <mergeCell ref="C107:AQ110"/>
    <mergeCell ref="C102:E102"/>
    <mergeCell ref="C101:E101"/>
    <mergeCell ref="Z99:AA99"/>
    <mergeCell ref="B86:AR86"/>
    <mergeCell ref="S89:Z90"/>
    <mergeCell ref="C100:E100"/>
    <mergeCell ref="O98:S99"/>
    <mergeCell ref="AC96:AI97"/>
    <mergeCell ref="C119:N119"/>
    <mergeCell ref="B105:AR105"/>
    <mergeCell ref="M101:N101"/>
    <mergeCell ref="P101:Q101"/>
    <mergeCell ref="W100:W101"/>
    <mergeCell ref="AC102:AI102"/>
    <mergeCell ref="Z103:AC103"/>
    <mergeCell ref="C123:N123"/>
    <mergeCell ref="AG103:AJ103"/>
    <mergeCell ref="AF151:AQ151"/>
    <mergeCell ref="X257:AA257"/>
    <mergeCell ref="Y261:AE261"/>
    <mergeCell ref="B258:AR258"/>
    <mergeCell ref="B257:F257"/>
    <mergeCell ref="J257:M257"/>
    <mergeCell ref="C260:K262"/>
    <mergeCell ref="V178:W178"/>
    <mergeCell ref="X178:Y178"/>
    <mergeCell ref="AB178:AC178"/>
    <mergeCell ref="C178:C179"/>
    <mergeCell ref="M261:N262"/>
    <mergeCell ref="Q261:S262"/>
    <mergeCell ref="AN261:AQ261"/>
    <mergeCell ref="AJ261:AM261"/>
    <mergeCell ref="AN178:AO178"/>
    <mergeCell ref="AD178:AE178"/>
    <mergeCell ref="AF178:AG178"/>
    <mergeCell ref="D191:R191"/>
    <mergeCell ref="D200:R200"/>
    <mergeCell ref="D190:R190"/>
    <mergeCell ref="D185:R185"/>
    <mergeCell ref="AP178:AQ178"/>
    <mergeCell ref="D184:R184"/>
    <mergeCell ref="AK173:AL173"/>
    <mergeCell ref="S178:S179"/>
    <mergeCell ref="D178:R178"/>
    <mergeCell ref="I168:Y168"/>
    <mergeCell ref="I174:Y174"/>
    <mergeCell ref="T161:AQ161"/>
    <mergeCell ref="T160:AQ160"/>
    <mergeCell ref="H164:AO165"/>
    <mergeCell ref="J160:N160"/>
    <mergeCell ref="Z178:AA178"/>
    <mergeCell ref="AK167:AL167"/>
    <mergeCell ref="I167:V167"/>
    <mergeCell ref="D149:H161"/>
    <mergeCell ref="J161:N161"/>
    <mergeCell ref="J156:M156"/>
    <mergeCell ref="J152:S152"/>
    <mergeCell ref="AC149:AE149"/>
    <mergeCell ref="AF149:AQ149"/>
    <mergeCell ref="W152:Y152"/>
    <mergeCell ref="T152:V152"/>
    <mergeCell ref="AF152:AQ152"/>
    <mergeCell ref="AC152:AE152"/>
    <mergeCell ref="W153:Y153"/>
    <mergeCell ref="AF153:AQ153"/>
    <mergeCell ref="C163:C175"/>
    <mergeCell ref="D179:R179"/>
    <mergeCell ref="T178:U178"/>
    <mergeCell ref="AL178:AM178"/>
    <mergeCell ref="D218:R218"/>
    <mergeCell ref="D219:R219"/>
    <mergeCell ref="D230:R230"/>
    <mergeCell ref="D224:R224"/>
    <mergeCell ref="D225:R225"/>
    <mergeCell ref="D226:R226"/>
    <mergeCell ref="D227:R227"/>
    <mergeCell ref="D228:R228"/>
    <mergeCell ref="D229:R229"/>
    <mergeCell ref="D223:R223"/>
    <mergeCell ref="D220:R220"/>
    <mergeCell ref="D221:R221"/>
    <mergeCell ref="D222:R222"/>
    <mergeCell ref="D194:K194"/>
    <mergeCell ref="D195:K195"/>
    <mergeCell ref="D181:R181"/>
    <mergeCell ref="D182:R182"/>
    <mergeCell ref="D183:R183"/>
    <mergeCell ref="D180:R180"/>
    <mergeCell ref="I172:V173"/>
    <mergeCell ref="Q263:S263"/>
    <mergeCell ref="Q264:S264"/>
    <mergeCell ref="U265:W265"/>
    <mergeCell ref="M264:N264"/>
    <mergeCell ref="O264:P264"/>
    <mergeCell ref="AB263:AD263"/>
    <mergeCell ref="U263:W263"/>
    <mergeCell ref="Y263:AA263"/>
    <mergeCell ref="Y265:AA265"/>
    <mergeCell ref="O265:P265"/>
    <mergeCell ref="M265:N265"/>
    <mergeCell ref="U262:W262"/>
    <mergeCell ref="AJ266:AL266"/>
    <mergeCell ref="AJ263:AL263"/>
    <mergeCell ref="AJ264:AL264"/>
    <mergeCell ref="AN262:AP262"/>
    <mergeCell ref="AN264:AP264"/>
    <mergeCell ref="AJ262:AL262"/>
    <mergeCell ref="AJ267:AL267"/>
    <mergeCell ref="AB264:AD264"/>
    <mergeCell ref="Y264:AA264"/>
    <mergeCell ref="Q268:S268"/>
    <mergeCell ref="AN267:AP267"/>
    <mergeCell ref="AN271:AP271"/>
    <mergeCell ref="Y267:AA267"/>
    <mergeCell ref="AF272:AH272"/>
    <mergeCell ref="AJ272:AL272"/>
    <mergeCell ref="AF270:AH270"/>
    <mergeCell ref="AN270:AP270"/>
    <mergeCell ref="U270:W270"/>
    <mergeCell ref="U272:W272"/>
    <mergeCell ref="AB272:AD272"/>
    <mergeCell ref="AN276:AP276"/>
    <mergeCell ref="AF265:AH265"/>
    <mergeCell ref="AL296:AM296"/>
    <mergeCell ref="AN296:AQ296"/>
    <mergeCell ref="D296:N296"/>
    <mergeCell ref="R296:T296"/>
    <mergeCell ref="AA296:AC296"/>
    <mergeCell ref="AD296:AF296"/>
    <mergeCell ref="AG296:AI296"/>
    <mergeCell ref="AJ265:AL265"/>
    <mergeCell ref="AN265:AP265"/>
    <mergeCell ref="AB265:AD265"/>
    <mergeCell ref="Q267:S267"/>
    <mergeCell ref="U267:W267"/>
    <mergeCell ref="AF267:AH267"/>
    <mergeCell ref="AB267:AD267"/>
    <mergeCell ref="U269:W269"/>
    <mergeCell ref="Q265:S265"/>
    <mergeCell ref="O276:P276"/>
    <mergeCell ref="AL295:AM295"/>
    <mergeCell ref="U271:W271"/>
    <mergeCell ref="O266:P266"/>
    <mergeCell ref="AJ268:AL268"/>
    <mergeCell ref="AN268:AP268"/>
    <mergeCell ref="U282:AA282"/>
    <mergeCell ref="AL298:AM298"/>
    <mergeCell ref="AD283:AJ283"/>
    <mergeCell ref="AF225:AG225"/>
    <mergeCell ref="D163:G175"/>
    <mergeCell ref="D197:R197"/>
    <mergeCell ref="O261:P262"/>
    <mergeCell ref="U261:X261"/>
    <mergeCell ref="D212:R212"/>
    <mergeCell ref="D266:K266"/>
    <mergeCell ref="D207:R207"/>
    <mergeCell ref="C259:AQ259"/>
    <mergeCell ref="D204:R204"/>
    <mergeCell ref="D205:R205"/>
    <mergeCell ref="Q257:T257"/>
    <mergeCell ref="AN266:AP266"/>
    <mergeCell ref="U266:W266"/>
    <mergeCell ref="AN263:AP263"/>
    <mergeCell ref="M260:S260"/>
    <mergeCell ref="U260:AQ260"/>
    <mergeCell ref="D209:R209"/>
    <mergeCell ref="J278:M278"/>
    <mergeCell ref="AJ296:AK296"/>
    <mergeCell ref="C280:AQ280"/>
    <mergeCell ref="AK54:AQ54"/>
    <mergeCell ref="AK56:AQ56"/>
    <mergeCell ref="AK55:AQ55"/>
    <mergeCell ref="AN273:AP273"/>
    <mergeCell ref="AF271:AH271"/>
    <mergeCell ref="AB271:AD271"/>
    <mergeCell ref="AJ271:AL271"/>
    <mergeCell ref="U264:W264"/>
    <mergeCell ref="M263:N263"/>
    <mergeCell ref="O263:P263"/>
    <mergeCell ref="Q270:S270"/>
    <mergeCell ref="Y269:AA269"/>
    <mergeCell ref="M268:N268"/>
    <mergeCell ref="M267:N267"/>
    <mergeCell ref="M269:N269"/>
    <mergeCell ref="Y272:AA272"/>
    <mergeCell ref="AF266:AH266"/>
    <mergeCell ref="AN272:AP272"/>
    <mergeCell ref="Y271:AA271"/>
    <mergeCell ref="AN269:AP269"/>
    <mergeCell ref="AJ269:AL269"/>
    <mergeCell ref="AF269:AH269"/>
    <mergeCell ref="AF273:AH273"/>
    <mergeCell ref="AF264:AH264"/>
    <mergeCell ref="C73:V73"/>
    <mergeCell ref="AC73:AE73"/>
    <mergeCell ref="W72:Y72"/>
    <mergeCell ref="Z72:AB72"/>
    <mergeCell ref="W65:AC65"/>
    <mergeCell ref="W66:AC66"/>
    <mergeCell ref="C51:V51"/>
    <mergeCell ref="C56:V56"/>
    <mergeCell ref="W62:AC62"/>
    <mergeCell ref="C68:V68"/>
    <mergeCell ref="AC68:AE68"/>
    <mergeCell ref="W70:Y70"/>
    <mergeCell ref="AC69:AE69"/>
    <mergeCell ref="Z68:AB68"/>
    <mergeCell ref="AC72:AE72"/>
    <mergeCell ref="W73:Y73"/>
    <mergeCell ref="AC71:AE71"/>
    <mergeCell ref="C65:V65"/>
    <mergeCell ref="C66:V66"/>
    <mergeCell ref="C64:V64"/>
    <mergeCell ref="C61:V61"/>
    <mergeCell ref="AD66:AJ66"/>
    <mergeCell ref="AD65:AJ65"/>
    <mergeCell ref="C71:V71"/>
    <mergeCell ref="B7:AR7"/>
    <mergeCell ref="C8:AQ8"/>
    <mergeCell ref="B14:C14"/>
    <mergeCell ref="D14:P14"/>
    <mergeCell ref="C74:V74"/>
    <mergeCell ref="W74:Y74"/>
    <mergeCell ref="C72:V72"/>
    <mergeCell ref="I38:K38"/>
    <mergeCell ref="AF70:AH70"/>
    <mergeCell ref="AI70:AK70"/>
    <mergeCell ref="Z69:AB69"/>
    <mergeCell ref="C70:V70"/>
    <mergeCell ref="AF69:AH69"/>
    <mergeCell ref="AI69:AK69"/>
    <mergeCell ref="K28:R28"/>
    <mergeCell ref="AF18:AI18"/>
    <mergeCell ref="AL18:AQ18"/>
    <mergeCell ref="B11:O11"/>
    <mergeCell ref="S11:V11"/>
    <mergeCell ref="Z11:AC11"/>
    <mergeCell ref="K21:AQ21"/>
    <mergeCell ref="C39:AQ39"/>
    <mergeCell ref="AK42:AQ42"/>
    <mergeCell ref="C50:V50"/>
    <mergeCell ref="P36:Q36"/>
    <mergeCell ref="H32:V32"/>
    <mergeCell ref="I34:K34"/>
    <mergeCell ref="T34:AD34"/>
    <mergeCell ref="AK49:AQ49"/>
    <mergeCell ref="C41:V42"/>
    <mergeCell ref="C43:V43"/>
    <mergeCell ref="L34:M34"/>
    <mergeCell ref="C35:G35"/>
    <mergeCell ref="C36:G36"/>
    <mergeCell ref="C37:G37"/>
    <mergeCell ref="I35:K35"/>
    <mergeCell ref="C34:G34"/>
    <mergeCell ref="P34:Q34"/>
    <mergeCell ref="L35:M35"/>
    <mergeCell ref="C47:V47"/>
    <mergeCell ref="AK46:AQ46"/>
    <mergeCell ref="AK48:AQ48"/>
    <mergeCell ref="C49:V49"/>
    <mergeCell ref="W43:AC43"/>
    <mergeCell ref="AK47:AQ47"/>
    <mergeCell ref="C46:V46"/>
    <mergeCell ref="W47:AC47"/>
    <mergeCell ref="W45:AC45"/>
    <mergeCell ref="B10:AR10"/>
    <mergeCell ref="AF261:AI261"/>
    <mergeCell ref="AB262:AD262"/>
    <mergeCell ref="AF262:AH262"/>
    <mergeCell ref="Y262:AA262"/>
    <mergeCell ref="AF263:AH263"/>
    <mergeCell ref="AB266:AD266"/>
    <mergeCell ref="M266:N266"/>
    <mergeCell ref="Y266:AA266"/>
    <mergeCell ref="AA14:AQ14"/>
    <mergeCell ref="AG11:AJ11"/>
    <mergeCell ref="C45:V45"/>
    <mergeCell ref="W58:AC58"/>
    <mergeCell ref="C59:V59"/>
    <mergeCell ref="C52:V52"/>
    <mergeCell ref="C53:V53"/>
    <mergeCell ref="C54:V54"/>
    <mergeCell ref="Z70:AB70"/>
    <mergeCell ref="T149:V149"/>
    <mergeCell ref="W149:Y149"/>
    <mergeCell ref="L79:Z79"/>
    <mergeCell ref="AA80:AO80"/>
    <mergeCell ref="AA81:AO81"/>
    <mergeCell ref="L80:Z80"/>
    <mergeCell ref="G311:J311"/>
    <mergeCell ref="D305:N305"/>
    <mergeCell ref="AN301:AQ301"/>
    <mergeCell ref="AN306:AQ306"/>
    <mergeCell ref="AD306:AF306"/>
    <mergeCell ref="AL306:AM306"/>
    <mergeCell ref="AD302:AF302"/>
    <mergeCell ref="D306:N306"/>
    <mergeCell ref="U306:W306"/>
    <mergeCell ref="X306:Z306"/>
    <mergeCell ref="AA306:AC306"/>
    <mergeCell ref="C309:U309"/>
    <mergeCell ref="V309:AQ309"/>
    <mergeCell ref="AJ301:AK301"/>
    <mergeCell ref="AL301:AM301"/>
    <mergeCell ref="D302:N302"/>
    <mergeCell ref="X302:Z302"/>
    <mergeCell ref="U301:W301"/>
    <mergeCell ref="U302:W302"/>
    <mergeCell ref="O302:Q302"/>
    <mergeCell ref="D303:N303"/>
    <mergeCell ref="AA304:AC304"/>
    <mergeCell ref="AD304:AF304"/>
    <mergeCell ref="AG304:AI304"/>
    <mergeCell ref="AL67:AQ67"/>
    <mergeCell ref="AK58:AQ58"/>
    <mergeCell ref="AD58:AJ58"/>
    <mergeCell ref="AF68:AH68"/>
    <mergeCell ref="W69:Y69"/>
    <mergeCell ref="Z73:AB73"/>
    <mergeCell ref="C76:V76"/>
    <mergeCell ref="C75:V75"/>
    <mergeCell ref="AC74:AE74"/>
    <mergeCell ref="AI74:AK74"/>
    <mergeCell ref="AF76:AH76"/>
    <mergeCell ref="AF74:AH74"/>
    <mergeCell ref="AF73:AH73"/>
    <mergeCell ref="AI72:AK72"/>
    <mergeCell ref="AF72:AH72"/>
    <mergeCell ref="AL70:AQ76"/>
    <mergeCell ref="AI73:AK73"/>
    <mergeCell ref="AF71:AH71"/>
    <mergeCell ref="AC75:AE75"/>
    <mergeCell ref="AC76:AE76"/>
    <mergeCell ref="AK64:AQ64"/>
    <mergeCell ref="AD64:AJ64"/>
    <mergeCell ref="W64:AC64"/>
    <mergeCell ref="AK61:AQ61"/>
    <mergeCell ref="AA82:AO82"/>
    <mergeCell ref="C96:E99"/>
    <mergeCell ref="W78:AA78"/>
    <mergeCell ref="AC77:AG77"/>
    <mergeCell ref="AL68:AQ69"/>
    <mergeCell ref="C80:K80"/>
    <mergeCell ref="Z85:AC85"/>
    <mergeCell ref="S85:V85"/>
    <mergeCell ref="L82:Z82"/>
    <mergeCell ref="C79:K79"/>
    <mergeCell ref="AG85:AJ85"/>
    <mergeCell ref="O96:U97"/>
    <mergeCell ref="I96:L99"/>
    <mergeCell ref="U98:U99"/>
    <mergeCell ref="T98:T99"/>
    <mergeCell ref="V99:X99"/>
    <mergeCell ref="S84:X84"/>
    <mergeCell ref="M84:N84"/>
    <mergeCell ref="C84:G84"/>
    <mergeCell ref="Z76:AB76"/>
    <mergeCell ref="AC70:AE70"/>
    <mergeCell ref="L81:Z81"/>
    <mergeCell ref="AA79:AO79"/>
    <mergeCell ref="W77:AA77"/>
    <mergeCell ref="Z150:AB150"/>
    <mergeCell ref="T153:V153"/>
    <mergeCell ref="Z152:AB152"/>
    <mergeCell ref="W151:Y151"/>
    <mergeCell ref="W150:Y150"/>
    <mergeCell ref="AC153:AE153"/>
    <mergeCell ref="Z151:AB151"/>
    <mergeCell ref="T150:V150"/>
    <mergeCell ref="T151:V151"/>
    <mergeCell ref="AC150:AE150"/>
    <mergeCell ref="Z153:AB153"/>
    <mergeCell ref="AF150:AQ150"/>
    <mergeCell ref="C149:C161"/>
    <mergeCell ref="T139:AQ139"/>
    <mergeCell ref="AF148:AK148"/>
    <mergeCell ref="Z144:AE144"/>
    <mergeCell ref="AF144:AK144"/>
    <mergeCell ref="Z143:AE143"/>
    <mergeCell ref="AL146:AQ146"/>
    <mergeCell ref="AF145:AK145"/>
    <mergeCell ref="AL145:AQ145"/>
    <mergeCell ref="J146:S146"/>
    <mergeCell ref="D131:H142"/>
    <mergeCell ref="T140:AQ140"/>
    <mergeCell ref="J142:S142"/>
    <mergeCell ref="J141:S141"/>
    <mergeCell ref="AC151:AE151"/>
    <mergeCell ref="J136:S136"/>
    <mergeCell ref="J143:S143"/>
    <mergeCell ref="T145:Y145"/>
    <mergeCell ref="J139:S139"/>
    <mergeCell ref="T144:Y144"/>
    <mergeCell ref="J157:S159"/>
    <mergeCell ref="J151:S151"/>
    <mergeCell ref="Z145:AE145"/>
    <mergeCell ref="T148:Y148"/>
    <mergeCell ref="AF146:AK146"/>
    <mergeCell ref="J138:S138"/>
    <mergeCell ref="J145:S145"/>
    <mergeCell ref="AL144:AQ144"/>
    <mergeCell ref="T143:Y143"/>
    <mergeCell ref="AF143:AK143"/>
    <mergeCell ref="AL143:AQ143"/>
    <mergeCell ref="Z146:AE146"/>
    <mergeCell ref="T146:Y146"/>
    <mergeCell ref="AL148:AQ148"/>
    <mergeCell ref="T138:AQ138"/>
    <mergeCell ref="J147:S147"/>
    <mergeCell ref="T147:Y147"/>
    <mergeCell ref="Z147:AE147"/>
    <mergeCell ref="AF147:AK147"/>
    <mergeCell ref="AL147:AQ147"/>
    <mergeCell ref="J144:S144"/>
    <mergeCell ref="AV193:AV194"/>
    <mergeCell ref="AU194:AU195"/>
    <mergeCell ref="AI76:AK76"/>
    <mergeCell ref="H163:Q163"/>
    <mergeCell ref="J154:S154"/>
    <mergeCell ref="T156:AQ156"/>
    <mergeCell ref="F96:H99"/>
    <mergeCell ref="AA89:AQ91"/>
    <mergeCell ref="AI77:AM77"/>
    <mergeCell ref="AI78:AM78"/>
    <mergeCell ref="C93:J93"/>
    <mergeCell ref="C81:K81"/>
    <mergeCell ref="C82:K82"/>
    <mergeCell ref="B85:O85"/>
    <mergeCell ref="AC100:AI101"/>
    <mergeCell ref="AC99:AI99"/>
    <mergeCell ref="AC78:AG78"/>
    <mergeCell ref="W76:Y76"/>
    <mergeCell ref="T135:AQ135"/>
    <mergeCell ref="J135:S135"/>
    <mergeCell ref="C143:C148"/>
    <mergeCell ref="M98:N99"/>
    <mergeCell ref="Y100:AB101"/>
    <mergeCell ref="I149:S149"/>
    <mergeCell ref="L20:S20"/>
    <mergeCell ref="W20:AC20"/>
    <mergeCell ref="I16:M16"/>
    <mergeCell ref="AG20:AQ20"/>
    <mergeCell ref="AG24:AQ24"/>
    <mergeCell ref="AG28:AQ28"/>
    <mergeCell ref="L37:M37"/>
    <mergeCell ref="D20:I20"/>
    <mergeCell ref="Z24:AF27"/>
    <mergeCell ref="Z28:AF28"/>
    <mergeCell ref="C28:J28"/>
    <mergeCell ref="B32:G32"/>
    <mergeCell ref="C24:J27"/>
    <mergeCell ref="K24:R27"/>
    <mergeCell ref="S24:Y27"/>
    <mergeCell ref="U18:Y18"/>
    <mergeCell ref="Z18:AD18"/>
    <mergeCell ref="S28:Y28"/>
    <mergeCell ref="P35:Q35"/>
    <mergeCell ref="I36:K36"/>
    <mergeCell ref="L36:M36"/>
    <mergeCell ref="I37:K37"/>
    <mergeCell ref="P37:Q37"/>
    <mergeCell ref="V16:AO16"/>
  </mergeCells>
  <phoneticPr fontId="3" type="noConversion"/>
  <conditionalFormatting sqref="T255:AC255 T181:AC182 T226:AC231 T191:AC196 T205:AC210 T247:AC252 T233:AC238 T212:AC217 T219:AC224 T198:AC203 T240:AC245 AF240:AQ245 AF198:AQ203 AF219:AQ224 AF212:AQ217 AF233:AQ238 AF247:AQ252 AF205:AQ210 AF191:AQ196 AF226:AQ231 AF184:AQ189 AF181:AQ182 AF255:AQ255 T184:AC189">
    <cfRule type="cellIs" dxfId="25" priority="25" stopIfTrue="1" operator="greaterThanOrEqual">
      <formula>1</formula>
    </cfRule>
  </conditionalFormatting>
  <conditionalFormatting sqref="AP26 AL26 AH26">
    <cfRule type="cellIs" dxfId="24" priority="26" stopIfTrue="1" operator="equal">
      <formula>"X"</formula>
    </cfRule>
  </conditionalFormatting>
  <conditionalFormatting sqref="AD240:AE245 AD198:AE203 AD219:AE224 AD212:AE217 AD233:AE238 AD247:AE252 AD205:AE210 AD191:AE196 AD226:AE231 AD184:AE189 AD181:AE182 AD255:AE255">
    <cfRule type="cellIs" dxfId="23" priority="24" stopIfTrue="1" operator="greaterThanOrEqual">
      <formula>1</formula>
    </cfRule>
  </conditionalFormatting>
  <conditionalFormatting sqref="I89">
    <cfRule type="cellIs" dxfId="22" priority="23" stopIfTrue="1" operator="equal">
      <formula>"X"</formula>
    </cfRule>
  </conditionalFormatting>
  <conditionalFormatting sqref="M89">
    <cfRule type="cellIs" dxfId="21" priority="22" stopIfTrue="1" operator="equal">
      <formula>"X"</formula>
    </cfRule>
  </conditionalFormatting>
  <conditionalFormatting sqref="Q84:R84">
    <cfRule type="cellIs" dxfId="20" priority="18" stopIfTrue="1" operator="equal">
      <formula>"X"</formula>
    </cfRule>
  </conditionalFormatting>
  <conditionalFormatting sqref="H84:L84">
    <cfRule type="cellIs" dxfId="19" priority="21" stopIfTrue="1" operator="equal">
      <formula>"X"</formula>
    </cfRule>
  </conditionalFormatting>
  <conditionalFormatting sqref="Y84:AB84">
    <cfRule type="cellIs" dxfId="18" priority="20" stopIfTrue="1" operator="equal">
      <formula>"X"</formula>
    </cfRule>
  </conditionalFormatting>
  <conditionalFormatting sqref="O84">
    <cfRule type="cellIs" dxfId="17" priority="19" stopIfTrue="1" operator="equal">
      <formula>"X"</formula>
    </cfRule>
  </conditionalFormatting>
  <conditionalFormatting sqref="T240:AB245 T198:AB203 T219:AB224 T212:AB217 T233:AB238 T247:AB252 T205:AB210 T191:AB196 T226:AB231 T181:AB182 T184:AB189">
    <cfRule type="cellIs" dxfId="16" priority="17" stopIfTrue="1" operator="greaterThanOrEqual">
      <formula>1</formula>
    </cfRule>
  </conditionalFormatting>
  <conditionalFormatting sqref="AC240:AC245 AC233:AC238 AC247:AC252">
    <cfRule type="cellIs" dxfId="15" priority="16" stopIfTrue="1" operator="greaterThanOrEqual">
      <formula>1</formula>
    </cfRule>
  </conditionalFormatting>
  <conditionalFormatting sqref="T181:AC182 T191:AC196 T198:AC203 T184:AC189">
    <cfRule type="cellIs" dxfId="14" priority="15" stopIfTrue="1" operator="greaterThanOrEqual">
      <formula>1</formula>
    </cfRule>
  </conditionalFormatting>
  <conditionalFormatting sqref="T181:AC182 T191:AC196 T198:AC203 T184:AC189">
    <cfRule type="cellIs" dxfId="13" priority="14" stopIfTrue="1" operator="greaterThanOrEqual">
      <formula>1</formula>
    </cfRule>
  </conditionalFormatting>
  <conditionalFormatting sqref="T198:AB203 T191:AB196 T181:AB182 T184:AB189">
    <cfRule type="cellIs" dxfId="12" priority="13" stopIfTrue="1" operator="greaterThanOrEqual">
      <formula>1</formula>
    </cfRule>
  </conditionalFormatting>
  <conditionalFormatting sqref="T184:U189">
    <cfRule type="cellIs" dxfId="11" priority="12" stopIfTrue="1" operator="greaterThanOrEqual">
      <formula>1</formula>
    </cfRule>
  </conditionalFormatting>
  <conditionalFormatting sqref="T184:U189">
    <cfRule type="cellIs" dxfId="10" priority="11" stopIfTrue="1" operator="greaterThanOrEqual">
      <formula>1</formula>
    </cfRule>
  </conditionalFormatting>
  <conditionalFormatting sqref="T184:U189">
    <cfRule type="cellIs" dxfId="9" priority="10" stopIfTrue="1" operator="greaterThanOrEqual">
      <formula>1</formula>
    </cfRule>
  </conditionalFormatting>
  <conditionalFormatting sqref="T184:U189">
    <cfRule type="cellIs" dxfId="8" priority="9" stopIfTrue="1" operator="greaterThanOrEqual">
      <formula>1</formula>
    </cfRule>
  </conditionalFormatting>
  <conditionalFormatting sqref="T184:U189">
    <cfRule type="cellIs" dxfId="7" priority="8" stopIfTrue="1" operator="greaterThanOrEqual">
      <formula>1</formula>
    </cfRule>
  </conditionalFormatting>
  <conditionalFormatting sqref="T184:U189">
    <cfRule type="cellIs" dxfId="6" priority="7" stopIfTrue="1" operator="greaterThanOrEqual">
      <formula>1</formula>
    </cfRule>
  </conditionalFormatting>
  <conditionalFormatting sqref="V184:W186">
    <cfRule type="cellIs" dxfId="5" priority="6" stopIfTrue="1" operator="greaterThanOrEqual">
      <formula>1</formula>
    </cfRule>
  </conditionalFormatting>
  <conditionalFormatting sqref="V184:W186">
    <cfRule type="cellIs" dxfId="4" priority="5" stopIfTrue="1" operator="greaterThanOrEqual">
      <formula>1</formula>
    </cfRule>
  </conditionalFormatting>
  <conditionalFormatting sqref="V184:W186">
    <cfRule type="cellIs" dxfId="3" priority="4" stopIfTrue="1" operator="greaterThanOrEqual">
      <formula>1</formula>
    </cfRule>
  </conditionalFormatting>
  <conditionalFormatting sqref="V184:W186">
    <cfRule type="cellIs" dxfId="2" priority="3" stopIfTrue="1" operator="greaterThanOrEqual">
      <formula>1</formula>
    </cfRule>
  </conditionalFormatting>
  <conditionalFormatting sqref="V184:W186">
    <cfRule type="cellIs" dxfId="1" priority="2" stopIfTrue="1" operator="greaterThanOrEqual">
      <formula>1</formula>
    </cfRule>
  </conditionalFormatting>
  <conditionalFormatting sqref="V184:W186">
    <cfRule type="cellIs" dxfId="0" priority="1" stopIfTrue="1" operator="greaterThanOrEqual">
      <formula>1</formula>
    </cfRule>
  </conditionalFormatting>
  <dataValidations count="7">
    <dataValidation type="list" allowBlank="1" showInputMessage="1" showErrorMessage="1" sqref="Z18:AD18">
      <formula1>$AU$32:$AU$46</formula1>
    </dataValidation>
    <dataValidation type="list" allowBlank="1" showInputMessage="1" showErrorMessage="1" sqref="K320:N320">
      <formula1>$AU$103:$AU$105</formula1>
    </dataValidation>
    <dataValidation type="list" allowBlank="1" showInputMessage="1" showErrorMessage="1" sqref="K93">
      <formula1>$AU$91:$AU$94</formula1>
    </dataValidation>
    <dataValidation type="list" allowBlank="1" showInputMessage="1" showErrorMessage="1" sqref="AM93">
      <formula1>$AU$80:$AU$86</formula1>
    </dataValidation>
    <dataValidation type="list" allowBlank="1" showInputMessage="1" showErrorMessage="1" sqref="AM167 AM173">
      <formula1>$AT$163:$AT$172</formula1>
    </dataValidation>
    <dataValidation type="list" allowBlank="1" showInputMessage="1" showErrorMessage="1" sqref="AF18:AI18">
      <formula1>$AU$18:$AU$21</formula1>
    </dataValidation>
    <dataValidation type="list" allowBlank="1" showInputMessage="1" showErrorMessage="1" sqref="H32">
      <formula1>$AW$32:$AW$179</formula1>
    </dataValidation>
  </dataValidations>
  <hyperlinks>
    <hyperlink ref="W20" r:id="rId1" display="linaescalante.ep@gmail.com"/>
    <hyperlink ref="AG20" r:id="rId2" display="http://linaescalante.co/"/>
  </hyperlinks>
  <printOptions horizontalCentered="1"/>
  <pageMargins left="0.19685039370078741" right="0.19685039370078741" top="0.39370078740157483" bottom="0.35433070866141736" header="0" footer="0"/>
  <pageSetup scale="40" fitToHeight="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sheetPr codeName="Hoja2"/>
  <dimension ref="A2:BF72"/>
  <sheetViews>
    <sheetView topLeftCell="A8" zoomScale="80" zoomScaleNormal="80" zoomScalePageLayoutView="80" workbookViewId="0">
      <selection activeCell="B31" sqref="B31"/>
    </sheetView>
  </sheetViews>
  <sheetFormatPr baseColWidth="10" defaultColWidth="11.44140625" defaultRowHeight="14.4"/>
  <cols>
    <col min="1" max="1" width="3.33203125" style="70" customWidth="1"/>
    <col min="2" max="2" width="7" style="37" customWidth="1"/>
    <col min="3" max="3" width="41.44140625" style="37" customWidth="1"/>
    <col min="4" max="4" width="28.88671875" style="37" customWidth="1"/>
    <col min="5" max="9" width="11.44140625" style="76"/>
    <col min="10" max="58" width="11.44140625" style="70"/>
    <col min="59" max="16384" width="11.44140625" style="37"/>
  </cols>
  <sheetData>
    <row r="2" spans="2:9" ht="15" thickBot="1">
      <c r="B2" s="70"/>
      <c r="C2" s="70"/>
      <c r="D2" s="70"/>
    </row>
    <row r="3" spans="2:9" ht="15.6" thickTop="1" thickBot="1">
      <c r="B3" s="145" t="s">
        <v>408</v>
      </c>
      <c r="C3" s="143" t="s">
        <v>88</v>
      </c>
      <c r="D3" s="125" t="s">
        <v>344</v>
      </c>
      <c r="F3" s="77"/>
      <c r="G3" s="77"/>
      <c r="H3" s="77"/>
      <c r="I3" s="77"/>
    </row>
    <row r="4" spans="2:9" ht="15.75" customHeight="1">
      <c r="B4" s="128"/>
      <c r="C4" s="129" t="s">
        <v>272</v>
      </c>
      <c r="D4" s="130" t="str">
        <f>'F PER-001'!K93</f>
        <v xml:space="preserve"> </v>
      </c>
      <c r="E4" s="78"/>
      <c r="F4" s="1431"/>
      <c r="G4" s="1431"/>
      <c r="H4" s="1431"/>
      <c r="I4" s="1431"/>
    </row>
    <row r="5" spans="2:9" ht="58.5" customHeight="1">
      <c r="B5" s="131"/>
      <c r="C5" s="127" t="s">
        <v>273</v>
      </c>
      <c r="D5" s="132" t="str">
        <f>'F PER-001'!I87</f>
        <v xml:space="preserve"> </v>
      </c>
      <c r="E5" s="78"/>
      <c r="F5" s="1431"/>
      <c r="G5" s="1431"/>
      <c r="H5" s="1431"/>
      <c r="I5" s="1431"/>
    </row>
    <row r="6" spans="2:9" ht="53.25" customHeight="1">
      <c r="B6" s="131"/>
      <c r="C6" s="127" t="s">
        <v>301</v>
      </c>
      <c r="D6" s="595" t="str">
        <f>'F PER-001'!AJ101</f>
        <v xml:space="preserve"> </v>
      </c>
      <c r="E6" s="78"/>
      <c r="F6" s="1431"/>
      <c r="G6" s="1431"/>
      <c r="H6" s="1431"/>
      <c r="I6" s="1431"/>
    </row>
    <row r="7" spans="2:9" ht="16.5" customHeight="1">
      <c r="B7" s="131"/>
      <c r="C7" s="127" t="s">
        <v>274</v>
      </c>
      <c r="D7" s="132">
        <f>'F PER-001'!AM93</f>
        <v>5</v>
      </c>
      <c r="E7" s="78"/>
      <c r="F7" s="1431"/>
      <c r="G7" s="1431"/>
      <c r="H7" s="1431"/>
      <c r="I7" s="1431"/>
    </row>
    <row r="8" spans="2:9" ht="54.75" customHeight="1">
      <c r="B8" s="131"/>
      <c r="C8" s="127" t="s">
        <v>275</v>
      </c>
      <c r="D8" s="132" t="str">
        <f>'F PER-001'!I13</f>
        <v xml:space="preserve"> </v>
      </c>
      <c r="E8" s="78"/>
      <c r="F8" s="1431"/>
      <c r="G8" s="1431"/>
      <c r="H8" s="1431"/>
      <c r="I8" s="1431"/>
    </row>
    <row r="9" spans="2:9" ht="15.75" customHeight="1">
      <c r="B9" s="131"/>
      <c r="C9" s="127" t="s">
        <v>302</v>
      </c>
      <c r="D9" s="593">
        <f>'F PER-001'!P101</f>
        <v>0</v>
      </c>
      <c r="F9" s="1431"/>
      <c r="G9" s="1431"/>
      <c r="H9" s="1431"/>
      <c r="I9" s="1431"/>
    </row>
    <row r="10" spans="2:9" ht="15.75" customHeight="1">
      <c r="B10" s="131"/>
      <c r="C10" s="127" t="s">
        <v>324</v>
      </c>
      <c r="D10" s="593">
        <f>'F PER-001'!M101</f>
        <v>0</v>
      </c>
      <c r="F10" s="101"/>
      <c r="G10" s="101"/>
      <c r="H10" s="101"/>
      <c r="I10" s="101"/>
    </row>
    <row r="11" spans="2:9" ht="15.75" customHeight="1">
      <c r="B11" s="131"/>
      <c r="C11" s="127" t="s">
        <v>409</v>
      </c>
      <c r="D11" s="593">
        <f>'F PER-001'!AB273</f>
        <v>0</v>
      </c>
      <c r="E11" s="78"/>
      <c r="F11" s="79"/>
      <c r="G11" s="77"/>
      <c r="H11" s="80"/>
      <c r="I11" s="77"/>
    </row>
    <row r="12" spans="2:9" ht="15.75" customHeight="1">
      <c r="B12" s="131">
        <v>1</v>
      </c>
      <c r="C12" s="127" t="s">
        <v>407</v>
      </c>
      <c r="D12" s="133">
        <f>'F PER-001'!S255</f>
        <v>0</v>
      </c>
      <c r="E12" s="78"/>
      <c r="F12" s="81"/>
    </row>
    <row r="13" spans="2:9" ht="15.75" customHeight="1">
      <c r="B13" s="131">
        <v>2</v>
      </c>
      <c r="C13" s="127" t="s">
        <v>295</v>
      </c>
      <c r="D13" s="141">
        <f>'F PER-001'!O156</f>
        <v>0</v>
      </c>
      <c r="E13" s="78"/>
      <c r="F13" s="82"/>
      <c r="H13" s="83"/>
    </row>
    <row r="14" spans="2:9" ht="15.75" customHeight="1">
      <c r="B14" s="131">
        <v>3</v>
      </c>
      <c r="C14" s="127" t="s">
        <v>296</v>
      </c>
      <c r="D14" s="134">
        <f>'F PER-001'!AM167+'F PER-001'!AM173</f>
        <v>1</v>
      </c>
      <c r="E14" s="78"/>
      <c r="F14" s="82"/>
      <c r="H14" s="84"/>
    </row>
    <row r="15" spans="2:9" ht="15.75" customHeight="1">
      <c r="B15" s="131">
        <v>4</v>
      </c>
      <c r="C15" s="127" t="s">
        <v>410</v>
      </c>
      <c r="D15" s="134" t="str">
        <f>'F PER-001'!AN32</f>
        <v xml:space="preserve"> </v>
      </c>
      <c r="E15" s="78"/>
      <c r="F15" s="82"/>
      <c r="H15" s="85"/>
    </row>
    <row r="16" spans="2:9" ht="15.75" customHeight="1">
      <c r="B16" s="131">
        <v>5</v>
      </c>
      <c r="C16" s="127" t="s">
        <v>276</v>
      </c>
      <c r="D16" s="136">
        <f>'F PER-001'!AD61</f>
        <v>0</v>
      </c>
      <c r="E16" s="144"/>
      <c r="F16" s="82"/>
      <c r="H16" s="85"/>
    </row>
    <row r="17" spans="2:9" ht="15.75" customHeight="1">
      <c r="B17" s="135" t="s">
        <v>336</v>
      </c>
      <c r="C17" s="127" t="s">
        <v>277</v>
      </c>
      <c r="D17" s="136">
        <f>'F PER-001'!AD62</f>
        <v>0.6</v>
      </c>
      <c r="E17" s="78"/>
      <c r="F17" s="82"/>
    </row>
    <row r="18" spans="2:9" ht="15.75" customHeight="1">
      <c r="B18" s="135" t="s">
        <v>337</v>
      </c>
      <c r="C18" s="127" t="s">
        <v>411</v>
      </c>
      <c r="D18" s="136">
        <f>'F PER-001'!AD60</f>
        <v>0</v>
      </c>
      <c r="E18" s="78"/>
      <c r="F18" s="86"/>
    </row>
    <row r="19" spans="2:9" s="76" customFormat="1">
      <c r="B19" s="135" t="s">
        <v>338</v>
      </c>
      <c r="C19" s="127" t="s">
        <v>412</v>
      </c>
      <c r="D19" s="136">
        <f>'F PER-001'!AD66</f>
        <v>0</v>
      </c>
      <c r="E19" s="78"/>
      <c r="F19" s="87"/>
    </row>
    <row r="20" spans="2:9" ht="21" customHeight="1">
      <c r="B20" s="135" t="s">
        <v>339</v>
      </c>
      <c r="C20" s="127" t="s">
        <v>413</v>
      </c>
      <c r="D20" s="136">
        <f>'F PER-001'!AK61</f>
        <v>-0.1</v>
      </c>
      <c r="E20" s="78"/>
      <c r="F20" s="88"/>
      <c r="I20" s="89"/>
    </row>
    <row r="21" spans="2:9">
      <c r="B21" s="137" t="s">
        <v>340</v>
      </c>
      <c r="C21" s="127" t="s">
        <v>414</v>
      </c>
      <c r="D21" s="138">
        <f>'F PER-001'!AK62</f>
        <v>0.1</v>
      </c>
      <c r="E21" s="78"/>
      <c r="F21" s="88"/>
      <c r="I21" s="89"/>
    </row>
    <row r="22" spans="2:9" ht="15.75" customHeight="1">
      <c r="B22" s="137" t="s">
        <v>341</v>
      </c>
      <c r="C22" s="127" t="s">
        <v>415</v>
      </c>
      <c r="D22" s="138">
        <f>'F PER-001'!AK59</f>
        <v>0</v>
      </c>
      <c r="E22" s="78"/>
      <c r="F22" s="90"/>
      <c r="I22" s="89"/>
    </row>
    <row r="23" spans="2:9" ht="15.75" customHeight="1">
      <c r="B23" s="137" t="s">
        <v>342</v>
      </c>
      <c r="C23" s="127" t="s">
        <v>416</v>
      </c>
      <c r="D23" s="138">
        <f>'F PER-001'!AK66</f>
        <v>-0.1</v>
      </c>
      <c r="E23" s="78"/>
      <c r="F23" s="90"/>
      <c r="I23" s="89"/>
    </row>
    <row r="24" spans="2:9" ht="15.75" customHeight="1">
      <c r="B24" s="137" t="s">
        <v>343</v>
      </c>
      <c r="C24" s="127" t="s">
        <v>278</v>
      </c>
      <c r="D24" s="139" t="e">
        <f>'F PER-001'!AD65/'F PER-001'!C101</f>
        <v>#DIV/0!</v>
      </c>
      <c r="E24" s="78"/>
      <c r="F24" s="90"/>
      <c r="I24" s="89"/>
    </row>
    <row r="25" spans="2:9" ht="15.75" customHeight="1">
      <c r="B25" s="131">
        <v>7</v>
      </c>
      <c r="C25" s="127" t="s">
        <v>289</v>
      </c>
      <c r="D25" s="138" t="e">
        <f>'F PER-001'!AE276+'F PER-001'!AI276+'F PER-001'!AM276</f>
        <v>#VALUE!</v>
      </c>
      <c r="E25" s="78"/>
      <c r="F25" s="90"/>
      <c r="I25" s="89"/>
    </row>
    <row r="26" spans="2:9" ht="20.25" customHeight="1">
      <c r="B26" s="131">
        <v>9</v>
      </c>
      <c r="C26" s="127" t="s">
        <v>417</v>
      </c>
      <c r="D26" s="594" t="str">
        <f>'F PER-001'!N16</f>
        <v xml:space="preserve"> </v>
      </c>
      <c r="E26" s="78"/>
      <c r="F26" s="90"/>
      <c r="I26" s="89"/>
    </row>
    <row r="27" spans="2:9">
      <c r="B27" s="131">
        <v>10</v>
      </c>
      <c r="C27" s="127" t="s">
        <v>418</v>
      </c>
      <c r="D27" s="140">
        <f>'F PER-001'!AD44</f>
        <v>0</v>
      </c>
    </row>
    <row r="28" spans="2:9">
      <c r="B28" s="131">
        <v>13</v>
      </c>
      <c r="C28" s="127" t="s">
        <v>419</v>
      </c>
      <c r="D28" s="140">
        <f>'F PER-001'!Q89</f>
        <v>0</v>
      </c>
    </row>
    <row r="29" spans="2:9" ht="49.5" customHeight="1" thickBot="1">
      <c r="B29" s="131">
        <v>14</v>
      </c>
      <c r="C29" s="126" t="s">
        <v>420</v>
      </c>
      <c r="D29" s="140"/>
    </row>
    <row r="30" spans="2:9" ht="39.75" customHeight="1">
      <c r="B30" s="70"/>
      <c r="C30" s="70"/>
      <c r="D30" s="92"/>
    </row>
    <row r="31" spans="2:9">
      <c r="B31" s="70"/>
      <c r="C31" s="70"/>
      <c r="D31" s="70"/>
      <c r="F31" s="91"/>
    </row>
    <row r="32" spans="2:9" ht="25.5" customHeight="1">
      <c r="B32" s="70"/>
      <c r="C32" s="70"/>
      <c r="D32" s="70"/>
      <c r="F32" s="91"/>
    </row>
    <row r="33" spans="2:6">
      <c r="B33" s="70"/>
      <c r="C33" s="70"/>
      <c r="D33" s="92"/>
      <c r="F33" s="91"/>
    </row>
    <row r="34" spans="2:6">
      <c r="B34" s="70"/>
      <c r="C34" s="70"/>
      <c r="D34" s="70"/>
    </row>
    <row r="35" spans="2:6">
      <c r="B35" s="70"/>
      <c r="C35" s="70"/>
      <c r="D35" s="70"/>
      <c r="F35" s="89"/>
    </row>
    <row r="36" spans="2:6">
      <c r="B36" s="70"/>
      <c r="C36" s="70"/>
      <c r="D36" s="70"/>
    </row>
    <row r="37" spans="2:6" ht="60" customHeight="1">
      <c r="B37" s="70"/>
      <c r="C37" s="70"/>
      <c r="D37" s="70"/>
      <c r="F37" s="91"/>
    </row>
    <row r="38" spans="2:6">
      <c r="B38" s="70"/>
      <c r="C38" s="70"/>
      <c r="D38" s="70"/>
      <c r="F38" s="91"/>
    </row>
    <row r="39" spans="2:6">
      <c r="B39" s="70"/>
      <c r="C39" s="70"/>
      <c r="D39" s="70"/>
      <c r="F39" s="91"/>
    </row>
    <row r="40" spans="2:6">
      <c r="B40" s="70"/>
      <c r="C40" s="93"/>
      <c r="D40" s="93"/>
      <c r="F40" s="91"/>
    </row>
    <row r="41" spans="2:6" ht="20.25" customHeight="1">
      <c r="B41" s="94"/>
      <c r="C41" s="70"/>
      <c r="D41" s="70"/>
      <c r="F41" s="91"/>
    </row>
    <row r="42" spans="2:6">
      <c r="B42" s="95"/>
      <c r="C42" s="70"/>
      <c r="D42" s="70"/>
      <c r="F42" s="91"/>
    </row>
    <row r="43" spans="2:6">
      <c r="B43" s="94"/>
      <c r="C43" s="70"/>
      <c r="D43" s="70"/>
      <c r="F43" s="91"/>
    </row>
    <row r="44" spans="2:6">
      <c r="B44" s="70"/>
      <c r="C44" s="70"/>
      <c r="D44" s="70"/>
      <c r="F44" s="91"/>
    </row>
    <row r="45" spans="2:6">
      <c r="B45" s="70"/>
      <c r="C45" s="70"/>
      <c r="D45" s="70"/>
    </row>
    <row r="46" spans="2:6">
      <c r="B46" s="70"/>
      <c r="C46" s="70"/>
      <c r="D46" s="70"/>
    </row>
    <row r="47" spans="2:6">
      <c r="B47" s="94"/>
      <c r="C47" s="70"/>
      <c r="D47" s="70"/>
    </row>
    <row r="48" spans="2:6">
      <c r="B48" s="95"/>
      <c r="C48" s="70"/>
      <c r="D48" s="70"/>
    </row>
    <row r="49" spans="2:4">
      <c r="B49" s="94"/>
      <c r="C49" s="70"/>
      <c r="D49" s="70"/>
    </row>
    <row r="50" spans="2:4">
      <c r="B50" s="94"/>
      <c r="C50" s="70"/>
      <c r="D50" s="70"/>
    </row>
    <row r="51" spans="2:4">
      <c r="B51" s="95"/>
      <c r="C51" s="70"/>
      <c r="D51" s="70"/>
    </row>
    <row r="52" spans="2:4">
      <c r="B52" s="94"/>
      <c r="C52" s="70"/>
      <c r="D52" s="70"/>
    </row>
    <row r="53" spans="2:4">
      <c r="B53" s="94"/>
      <c r="C53" s="70"/>
      <c r="D53" s="70"/>
    </row>
    <row r="54" spans="2:4">
      <c r="B54" s="94"/>
      <c r="C54" s="70"/>
      <c r="D54" s="70"/>
    </row>
    <row r="55" spans="2:4">
      <c r="B55" s="94"/>
      <c r="C55" s="70"/>
      <c r="D55" s="70"/>
    </row>
    <row r="56" spans="2:4">
      <c r="B56" s="70"/>
      <c r="C56" s="70"/>
      <c r="D56" s="70"/>
    </row>
    <row r="57" spans="2:4">
      <c r="B57" s="70"/>
      <c r="C57" s="70"/>
      <c r="D57" s="70"/>
    </row>
    <row r="58" spans="2:4">
      <c r="B58" s="70"/>
      <c r="C58" s="70"/>
      <c r="D58" s="70"/>
    </row>
    <row r="59" spans="2:4">
      <c r="B59" s="94"/>
      <c r="C59" s="70"/>
      <c r="D59" s="70"/>
    </row>
    <row r="60" spans="2:4">
      <c r="B60" s="70"/>
      <c r="C60" s="70"/>
      <c r="D60" s="70"/>
    </row>
    <row r="61" spans="2:4">
      <c r="B61" s="94"/>
      <c r="C61" s="70"/>
      <c r="D61" s="70"/>
    </row>
    <row r="62" spans="2:4">
      <c r="B62" s="70"/>
      <c r="C62" s="70"/>
      <c r="D62" s="70"/>
    </row>
    <row r="63" spans="2:4">
      <c r="B63" s="70"/>
      <c r="C63" s="70"/>
      <c r="D63" s="70"/>
    </row>
    <row r="64" spans="2:4">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sheetData>
  <sheetProtection selectLockedCells="1" selectUnlockedCells="1"/>
  <mergeCells count="6">
    <mergeCell ref="F9:I9"/>
    <mergeCell ref="F4:I4"/>
    <mergeCell ref="F5:I5"/>
    <mergeCell ref="F6:I6"/>
    <mergeCell ref="F7:I7"/>
    <mergeCell ref="F8:I8"/>
  </mergeCells>
  <dataValidations disablePrompts="1" count="1">
    <dataValidation type="list" allowBlank="1" showInputMessage="1" showErrorMessage="1" sqref="C61">
      <formula1>"Si,No"</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Hoja3"/>
  <dimension ref="A1:AM125"/>
  <sheetViews>
    <sheetView showGridLines="0" topLeftCell="A4" zoomScale="90" zoomScaleNormal="90" workbookViewId="0">
      <selection activeCell="A4" sqref="A4:I4"/>
    </sheetView>
  </sheetViews>
  <sheetFormatPr baseColWidth="10" defaultColWidth="10.6640625" defaultRowHeight="11.4"/>
  <cols>
    <col min="1" max="1" width="36.44140625" style="32" customWidth="1"/>
    <col min="2" max="9" width="15.6640625" style="32" customWidth="1"/>
    <col min="10" max="36" width="10.6640625" style="32" customWidth="1"/>
    <col min="37" max="16384" width="10.6640625" style="33"/>
  </cols>
  <sheetData>
    <row r="1" spans="1:39" ht="39" customHeight="1">
      <c r="A1" s="1434" t="s">
        <v>389</v>
      </c>
      <c r="B1" s="1434"/>
      <c r="C1" s="1434"/>
      <c r="D1" s="1434"/>
      <c r="E1" s="1434"/>
      <c r="F1" s="1434"/>
      <c r="G1" s="1434"/>
      <c r="H1" s="1434"/>
      <c r="I1" s="1434"/>
    </row>
    <row r="2" spans="1:39" ht="87" customHeight="1">
      <c r="A2" s="1433" t="s">
        <v>390</v>
      </c>
      <c r="B2" s="1433"/>
      <c r="C2" s="1433"/>
      <c r="D2" s="1433"/>
      <c r="E2" s="1433"/>
      <c r="F2" s="1433"/>
      <c r="G2" s="1433"/>
      <c r="H2" s="1433"/>
      <c r="I2" s="1433"/>
      <c r="AK2" s="32"/>
      <c r="AL2" s="32"/>
      <c r="AM2" s="32"/>
    </row>
    <row r="3" spans="1:39" ht="111.9" customHeight="1">
      <c r="A3" s="1433"/>
      <c r="B3" s="1433"/>
      <c r="C3" s="1433"/>
      <c r="D3" s="1433"/>
      <c r="E3" s="1433"/>
      <c r="F3" s="1433"/>
      <c r="G3" s="1433"/>
      <c r="H3" s="1433"/>
      <c r="I3" s="1433"/>
      <c r="AK3" s="32"/>
      <c r="AL3" s="32"/>
      <c r="AM3" s="32"/>
    </row>
    <row r="4" spans="1:39" ht="408.9" customHeight="1">
      <c r="A4" s="1432" t="s">
        <v>391</v>
      </c>
      <c r="B4" s="1432"/>
      <c r="C4" s="1432"/>
      <c r="D4" s="1432"/>
      <c r="E4" s="1432"/>
      <c r="F4" s="1432"/>
      <c r="G4" s="1432"/>
      <c r="H4" s="1432"/>
      <c r="I4" s="1432"/>
      <c r="AK4" s="32"/>
      <c r="AL4" s="32"/>
      <c r="AM4" s="32"/>
    </row>
    <row r="5" spans="1:39" ht="183" customHeight="1">
      <c r="A5" s="1432" t="s">
        <v>365</v>
      </c>
      <c r="B5" s="1432"/>
      <c r="C5" s="1432"/>
      <c r="D5" s="1432"/>
      <c r="E5" s="1432"/>
      <c r="F5" s="1432"/>
      <c r="G5" s="1432"/>
      <c r="H5" s="1432"/>
      <c r="I5" s="1432"/>
      <c r="AK5" s="32"/>
      <c r="AL5" s="32"/>
      <c r="AM5" s="32"/>
    </row>
    <row r="6" spans="1:39" ht="87" customHeight="1">
      <c r="A6" s="1432" t="s">
        <v>370</v>
      </c>
      <c r="B6" s="1432"/>
      <c r="C6" s="1432"/>
      <c r="D6" s="1432"/>
      <c r="E6" s="1432"/>
      <c r="F6" s="1432"/>
      <c r="G6" s="1432"/>
      <c r="H6" s="1432"/>
      <c r="I6" s="1432"/>
      <c r="AK6" s="32"/>
      <c r="AL6" s="32"/>
      <c r="AM6" s="32"/>
    </row>
    <row r="7" spans="1:39" ht="405" customHeight="1">
      <c r="A7" s="1432" t="s">
        <v>402</v>
      </c>
      <c r="B7" s="1432"/>
      <c r="C7" s="1432"/>
      <c r="D7" s="1432"/>
      <c r="E7" s="1432"/>
      <c r="F7" s="1432"/>
      <c r="G7" s="1432"/>
      <c r="H7" s="1432"/>
      <c r="I7" s="1432"/>
      <c r="AK7" s="32"/>
      <c r="AL7" s="32"/>
      <c r="AM7" s="32"/>
    </row>
    <row r="8" spans="1:39" ht="317.10000000000002" customHeight="1">
      <c r="A8" s="1432" t="s">
        <v>394</v>
      </c>
      <c r="B8" s="1432"/>
      <c r="C8" s="1432"/>
      <c r="D8" s="1432"/>
      <c r="E8" s="1432"/>
      <c r="F8" s="1432"/>
      <c r="G8" s="1432"/>
      <c r="H8" s="1432"/>
      <c r="I8" s="1432"/>
      <c r="AK8" s="32"/>
      <c r="AL8" s="32"/>
      <c r="AM8" s="32"/>
    </row>
    <row r="9" spans="1:39" ht="138.9" customHeight="1">
      <c r="A9" s="1432" t="s">
        <v>401</v>
      </c>
      <c r="B9" s="1432"/>
      <c r="C9" s="1432"/>
      <c r="D9" s="1432"/>
      <c r="E9" s="1432"/>
      <c r="F9" s="1432"/>
      <c r="G9" s="1432"/>
      <c r="H9" s="1432"/>
      <c r="I9" s="1432"/>
      <c r="AK9" s="32"/>
      <c r="AL9" s="32"/>
      <c r="AM9" s="32"/>
    </row>
    <row r="10" spans="1:39" ht="363" customHeight="1">
      <c r="A10" s="1432" t="s">
        <v>371</v>
      </c>
      <c r="B10" s="1432"/>
      <c r="C10" s="1432"/>
      <c r="D10" s="1432"/>
      <c r="E10" s="1432"/>
      <c r="F10" s="1432"/>
      <c r="G10" s="1432"/>
      <c r="H10" s="1432"/>
      <c r="I10" s="1432"/>
      <c r="AK10" s="32"/>
      <c r="AL10" s="32"/>
      <c r="AM10" s="32"/>
    </row>
    <row r="11" spans="1:39" customFormat="1" ht="330" customHeight="1">
      <c r="A11" s="1435" t="s">
        <v>392</v>
      </c>
      <c r="B11" s="1436"/>
      <c r="C11" s="1436"/>
      <c r="D11" s="1436"/>
      <c r="E11" s="1436"/>
      <c r="F11" s="1436"/>
      <c r="G11" s="1436"/>
      <c r="H11" s="1436"/>
      <c r="I11" s="1436"/>
    </row>
    <row r="12" spans="1:39" customFormat="1" ht="408.9" customHeight="1">
      <c r="A12" s="1435" t="s">
        <v>393</v>
      </c>
      <c r="B12" s="1435"/>
      <c r="C12" s="1435"/>
      <c r="D12" s="1435"/>
      <c r="E12" s="1435"/>
      <c r="F12" s="1435"/>
      <c r="G12" s="1435"/>
      <c r="H12" s="1435"/>
      <c r="I12" s="1435"/>
    </row>
    <row r="13" spans="1:39" customFormat="1" ht="408.9" customHeight="1">
      <c r="A13" s="1435" t="s">
        <v>404</v>
      </c>
      <c r="B13" s="1436"/>
      <c r="C13" s="1436"/>
      <c r="D13" s="1436"/>
      <c r="E13" s="1436"/>
      <c r="F13" s="1436"/>
      <c r="G13" s="1436"/>
      <c r="H13" s="1436"/>
      <c r="I13" s="1436"/>
    </row>
    <row r="14" spans="1:39" customFormat="1" ht="126.9" customHeight="1"/>
    <row r="15" spans="1:39" customFormat="1" ht="408.9" customHeight="1">
      <c r="A15" s="1435" t="s">
        <v>403</v>
      </c>
      <c r="B15" s="1435"/>
      <c r="C15" s="1435"/>
      <c r="D15" s="1435"/>
      <c r="E15" s="1435"/>
      <c r="F15" s="1435"/>
      <c r="G15" s="1435"/>
      <c r="H15" s="1435"/>
      <c r="I15" s="1435"/>
    </row>
    <row r="16" spans="1:39" customFormat="1" ht="408.9" customHeight="1">
      <c r="A16" s="1435"/>
      <c r="B16" s="1435"/>
      <c r="C16" s="1435"/>
      <c r="D16" s="1435"/>
      <c r="E16" s="1435"/>
      <c r="F16" s="1435"/>
      <c r="G16" s="1435"/>
      <c r="H16" s="1435"/>
      <c r="I16" s="1435"/>
    </row>
    <row r="17" customFormat="1" ht="12" customHeight="1"/>
    <row r="18" customFormat="1" ht="12" customHeight="1"/>
    <row r="19" customFormat="1" ht="12" customHeight="1"/>
    <row r="20" customFormat="1" ht="12" customHeight="1"/>
    <row r="21" customFormat="1" ht="12" customHeight="1"/>
    <row r="22" customFormat="1" ht="12" customHeight="1"/>
    <row r="23" customFormat="1" ht="12" customHeight="1"/>
    <row r="24" customFormat="1" ht="12" customHeight="1"/>
    <row r="25" customFormat="1" ht="12" customHeight="1"/>
    <row r="26" customFormat="1" ht="12" customHeight="1"/>
    <row r="27" customFormat="1" ht="12" customHeight="1"/>
    <row r="28" customFormat="1" ht="12" customHeight="1"/>
    <row r="29" customFormat="1" ht="12" customHeight="1"/>
    <row r="30" customFormat="1" ht="12" customHeight="1"/>
    <row r="31" customFormat="1" ht="12" customHeight="1"/>
    <row r="32" customFormat="1" ht="12" customHeight="1"/>
    <row r="33" customFormat="1" ht="12" customHeight="1"/>
    <row r="34" customFormat="1" ht="12" customHeight="1"/>
    <row r="35" customFormat="1" ht="12" customHeight="1"/>
    <row r="36" customFormat="1" ht="12" customHeight="1"/>
    <row r="37" customFormat="1" ht="12" customHeight="1"/>
    <row r="38" customFormat="1" ht="12" customHeight="1"/>
    <row r="39" customFormat="1" ht="12" customHeight="1"/>
    <row r="40" customFormat="1" ht="12" customHeight="1"/>
    <row r="41" customFormat="1" ht="12" customHeight="1"/>
    <row r="42" customFormat="1" ht="12" customHeight="1"/>
    <row r="43" customFormat="1" ht="12" customHeight="1"/>
    <row r="44" customFormat="1" ht="12" customHeight="1"/>
    <row r="45" customFormat="1" ht="12" customHeight="1"/>
    <row r="46" customFormat="1" ht="12" customHeight="1"/>
    <row r="47" customFormat="1" ht="13.2"/>
    <row r="48" customFormat="1" ht="13.2"/>
    <row r="49" spans="1:36" customFormat="1" ht="13.2"/>
    <row r="50" spans="1:36" customFormat="1" ht="13.2"/>
    <row r="51" spans="1:36" customFormat="1" ht="13.2"/>
    <row r="52" spans="1:36">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row>
    <row r="53" spans="1:36">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row>
    <row r="54" spans="1:36">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row>
    <row r="55" spans="1:36">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row>
    <row r="56" spans="1:36">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row>
    <row r="57" spans="1:36">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row>
    <row r="58" spans="1:36">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row>
    <row r="59" spans="1:36">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row>
    <row r="60" spans="1:36">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row>
    <row r="61" spans="1:36">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row>
    <row r="62" spans="1:36">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row>
    <row r="63" spans="1:36">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row>
    <row r="64" spans="1:36">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row>
    <row r="65" spans="1:36">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row>
    <row r="66" spans="1:36">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row>
    <row r="67" spans="1:36">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row r="69" spans="1:36">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row>
    <row r="70" spans="1:36">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row>
    <row r="71" spans="1:36">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row r="72" spans="1:36">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1:36">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row>
    <row r="74" spans="1:36">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row>
    <row r="75" spans="1:36">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row>
    <row r="76" spans="1:36">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row>
    <row r="77" spans="1:36">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row>
    <row r="78" spans="1:36">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row>
    <row r="79" spans="1:36">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row>
    <row r="80" spans="1:36">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row>
    <row r="81" spans="1:36">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row>
    <row r="82" spans="1:36">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row>
    <row r="83" spans="1:36">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row>
    <row r="84" spans="1:36">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row>
    <row r="85" spans="1:36">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row>
    <row r="86" spans="1:36">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row>
    <row r="87" spans="1:36">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row>
    <row r="88" spans="1:36">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row>
    <row r="89" spans="1:36">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row>
    <row r="90" spans="1:36">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row>
    <row r="91" spans="1:36">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row>
    <row r="92" spans="1:36">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row>
    <row r="93" spans="1:36">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row>
    <row r="94" spans="1:36">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row>
    <row r="95" spans="1:36">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row>
    <row r="96" spans="1:36">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row>
    <row r="97" spans="1:36">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row>
    <row r="98" spans="1:36">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row>
    <row r="99" spans="1:36">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row>
    <row r="100" spans="1:36">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row>
    <row r="101" spans="1:36">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row>
    <row r="102" spans="1:36">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row>
    <row r="103" spans="1:36">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row>
    <row r="104" spans="1:36">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row>
    <row r="105" spans="1:36">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row>
    <row r="106" spans="1:36">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row>
    <row r="107" spans="1:36">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row>
    <row r="108" spans="1:36">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row>
    <row r="109" spans="1:36">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row>
    <row r="110" spans="1:36">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row>
    <row r="111" spans="1:36">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row>
    <row r="112" spans="1:36">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row>
    <row r="113" spans="1:36">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row>
    <row r="114" spans="1:36">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row>
    <row r="115" spans="1:36">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row>
    <row r="116" spans="1:36">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row>
    <row r="117" spans="1:36">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row>
    <row r="118" spans="1:36">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row>
    <row r="119" spans="1:36">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row>
    <row r="120" spans="1:36">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row>
    <row r="121" spans="1:36">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row>
    <row r="122" spans="1:36">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row>
    <row r="123" spans="1:36">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row>
    <row r="124" spans="1:36">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row>
    <row r="125" spans="1:36">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row>
  </sheetData>
  <mergeCells count="13">
    <mergeCell ref="A10:I10"/>
    <mergeCell ref="A11:I11"/>
    <mergeCell ref="A12:I12"/>
    <mergeCell ref="A13:I13"/>
    <mergeCell ref="A15:I16"/>
    <mergeCell ref="A7:I7"/>
    <mergeCell ref="A9:I9"/>
    <mergeCell ref="A8:I8"/>
    <mergeCell ref="A2:I3"/>
    <mergeCell ref="A1:I1"/>
    <mergeCell ref="A4:I4"/>
    <mergeCell ref="A5:I5"/>
    <mergeCell ref="A6:I6"/>
  </mergeCells>
  <phoneticPr fontId="3" type="noConversion"/>
  <pageMargins left="0.75" right="0.75" top="1" bottom="1" header="0" footer="0"/>
  <pageSetup scale="70" orientation="landscape"/>
  <headerFooter alignWithMargins="0"/>
  <drawing r:id="rId1"/>
</worksheet>
</file>

<file path=xl/worksheets/sheet4.xml><?xml version="1.0" encoding="utf-8"?>
<worksheet xmlns="http://schemas.openxmlformats.org/spreadsheetml/2006/main" xmlns:r="http://schemas.openxmlformats.org/officeDocument/2006/relationships">
  <sheetPr codeName="Hoja4"/>
  <dimension ref="A4:L41"/>
  <sheetViews>
    <sheetView showGridLines="0" tabSelected="1" zoomScale="80" workbookViewId="0">
      <selection activeCell="A5" sqref="A5"/>
    </sheetView>
  </sheetViews>
  <sheetFormatPr baseColWidth="10" defaultColWidth="9.109375" defaultRowHeight="13.2"/>
  <cols>
    <col min="1" max="2" width="3.109375" customWidth="1"/>
    <col min="3" max="3" width="12.88671875" customWidth="1"/>
    <col min="4" max="4" width="78.33203125" customWidth="1"/>
    <col min="5" max="6" width="7.44140625" customWidth="1"/>
  </cols>
  <sheetData>
    <row r="4" spans="1:12" s="9" customFormat="1" ht="17.399999999999999">
      <c r="A4" s="1455" t="s">
        <v>290</v>
      </c>
      <c r="B4" s="1455"/>
      <c r="C4" s="1455"/>
      <c r="D4" s="1455"/>
      <c r="E4" s="1455"/>
      <c r="F4" s="1455"/>
      <c r="G4"/>
      <c r="H4"/>
      <c r="I4"/>
      <c r="J4"/>
    </row>
    <row r="5" spans="1:12" s="9" customFormat="1" ht="21">
      <c r="A5" s="6" t="e">
        <f>"Comité de Revisión No. "&amp;#REF!</f>
        <v>#REF!</v>
      </c>
      <c r="B5" s="7"/>
      <c r="C5" s="8"/>
      <c r="D5" s="8"/>
      <c r="E5" s="8"/>
      <c r="F5" s="8"/>
      <c r="G5"/>
      <c r="H5"/>
      <c r="I5"/>
      <c r="J5"/>
    </row>
    <row r="6" spans="1:12" ht="17.399999999999999">
      <c r="A6" s="7" t="s">
        <v>249</v>
      </c>
      <c r="B6" s="10"/>
      <c r="C6" s="11"/>
      <c r="D6" s="11"/>
      <c r="E6" s="11"/>
      <c r="F6" s="11"/>
    </row>
    <row r="7" spans="1:12" ht="17.399999999999999">
      <c r="A7" s="7" t="s">
        <v>250</v>
      </c>
      <c r="B7" s="10"/>
      <c r="C7" s="10"/>
      <c r="D7" s="11"/>
      <c r="E7" s="11"/>
      <c r="F7" s="11"/>
    </row>
    <row r="8" spans="1:12">
      <c r="A8" s="12"/>
      <c r="B8" s="12"/>
      <c r="C8" s="12"/>
    </row>
    <row r="9" spans="1:12" s="15" customFormat="1" ht="26.25" customHeight="1">
      <c r="A9" s="13" t="s">
        <v>251</v>
      </c>
      <c r="B9" s="14"/>
      <c r="C9" s="14"/>
      <c r="D9" s="1443"/>
      <c r="E9" s="1443"/>
      <c r="F9" s="1443"/>
    </row>
    <row r="10" spans="1:12" s="15" customFormat="1" ht="26.25" customHeight="1">
      <c r="A10" s="13" t="s">
        <v>252</v>
      </c>
      <c r="B10" s="14"/>
      <c r="C10" s="14"/>
      <c r="D10" s="1443" t="s">
        <v>15</v>
      </c>
      <c r="E10" s="1443"/>
      <c r="F10" s="1443"/>
    </row>
    <row r="11" spans="1:12" s="15" customFormat="1" ht="26.25" customHeight="1">
      <c r="A11" s="1444" t="s">
        <v>253</v>
      </c>
      <c r="B11" s="1445"/>
      <c r="C11" s="1445"/>
      <c r="D11" s="1456"/>
      <c r="E11" s="1456"/>
      <c r="F11" s="1456"/>
    </row>
    <row r="12" spans="1:12" s="15" customFormat="1" ht="26.25" customHeight="1">
      <c r="A12" s="13" t="s">
        <v>291</v>
      </c>
      <c r="B12" s="14"/>
      <c r="C12" s="14"/>
      <c r="D12" s="1443" t="s">
        <v>405</v>
      </c>
      <c r="E12" s="1443"/>
      <c r="F12" s="1443"/>
    </row>
    <row r="13" spans="1:12" s="15" customFormat="1" ht="26.25" customHeight="1">
      <c r="A13" s="1444" t="s">
        <v>254</v>
      </c>
      <c r="B13" s="1445"/>
      <c r="C13" s="1445"/>
      <c r="D13" s="1443"/>
      <c r="E13" s="1443"/>
      <c r="F13" s="1443"/>
    </row>
    <row r="14" spans="1:12" s="15" customFormat="1" ht="26.25" customHeight="1">
      <c r="A14" s="1444" t="s">
        <v>255</v>
      </c>
      <c r="B14" s="1445"/>
      <c r="C14" s="1445"/>
      <c r="D14" s="1446" t="s">
        <v>15</v>
      </c>
      <c r="E14" s="1446"/>
      <c r="F14" s="1446"/>
    </row>
    <row r="15" spans="1:12" ht="13.8" thickBot="1">
      <c r="D15" s="12"/>
    </row>
    <row r="16" spans="1:12" ht="15.75" customHeight="1" thickTop="1" thickBot="1">
      <c r="A16" s="1451" t="s">
        <v>256</v>
      </c>
      <c r="B16" s="1452"/>
      <c r="C16" s="1452"/>
      <c r="D16" s="1452"/>
      <c r="E16" s="16" t="s">
        <v>257</v>
      </c>
      <c r="F16" s="17"/>
      <c r="G16" t="s">
        <v>15</v>
      </c>
      <c r="L16" s="18"/>
    </row>
    <row r="17" spans="1:6" ht="15.75" customHeight="1" thickBot="1">
      <c r="A17" s="1453"/>
      <c r="B17" s="1454"/>
      <c r="C17" s="1454"/>
      <c r="D17" s="1454"/>
      <c r="E17" s="19" t="s">
        <v>258</v>
      </c>
      <c r="F17" s="20" t="s">
        <v>259</v>
      </c>
    </row>
    <row r="18" spans="1:6" ht="30" customHeight="1">
      <c r="A18" s="71">
        <v>1</v>
      </c>
      <c r="B18" s="1447" t="s">
        <v>355</v>
      </c>
      <c r="C18" s="1447"/>
      <c r="D18" s="1448"/>
      <c r="E18" s="21" t="s">
        <v>260</v>
      </c>
      <c r="F18" s="22" t="s">
        <v>67</v>
      </c>
    </row>
    <row r="19" spans="1:6" ht="30" customHeight="1">
      <c r="A19" s="72">
        <v>2</v>
      </c>
      <c r="B19" s="1437" t="s">
        <v>395</v>
      </c>
      <c r="C19" s="1437"/>
      <c r="D19" s="1438"/>
      <c r="E19" s="21" t="s">
        <v>260</v>
      </c>
      <c r="F19" s="22" t="s">
        <v>67</v>
      </c>
    </row>
    <row r="20" spans="1:6" ht="30" customHeight="1">
      <c r="A20" s="73">
        <v>3</v>
      </c>
      <c r="B20" s="1437" t="s">
        <v>261</v>
      </c>
      <c r="C20" s="1437"/>
      <c r="D20" s="1438"/>
      <c r="E20" s="21" t="s">
        <v>260</v>
      </c>
      <c r="F20" s="22" t="s">
        <v>67</v>
      </c>
    </row>
    <row r="21" spans="1:6" ht="30" customHeight="1">
      <c r="A21" s="72">
        <v>4</v>
      </c>
      <c r="B21" s="1437" t="s">
        <v>262</v>
      </c>
      <c r="C21" s="1437"/>
      <c r="D21" s="1438"/>
      <c r="E21" s="21" t="s">
        <v>260</v>
      </c>
      <c r="F21" s="22" t="s">
        <v>67</v>
      </c>
    </row>
    <row r="22" spans="1:6" s="5" customFormat="1" ht="30" customHeight="1">
      <c r="A22" s="74">
        <v>5</v>
      </c>
      <c r="B22" s="1449" t="s">
        <v>263</v>
      </c>
      <c r="C22" s="1449"/>
      <c r="D22" s="1450"/>
      <c r="E22" s="23" t="s">
        <v>260</v>
      </c>
      <c r="F22" s="24" t="s">
        <v>67</v>
      </c>
    </row>
    <row r="23" spans="1:6" ht="30" customHeight="1">
      <c r="A23" s="73">
        <v>6</v>
      </c>
      <c r="B23" s="1437" t="s">
        <v>264</v>
      </c>
      <c r="C23" s="1437"/>
      <c r="D23" s="1438"/>
      <c r="E23" s="21" t="s">
        <v>260</v>
      </c>
      <c r="F23" s="22" t="s">
        <v>67</v>
      </c>
    </row>
    <row r="24" spans="1:6" ht="30" customHeight="1" thickBot="1">
      <c r="A24" s="75">
        <v>7</v>
      </c>
      <c r="B24" s="1439" t="s">
        <v>294</v>
      </c>
      <c r="C24" s="1439"/>
      <c r="D24" s="1440"/>
      <c r="E24" s="25" t="s">
        <v>260</v>
      </c>
      <c r="F24" s="26" t="s">
        <v>67</v>
      </c>
    </row>
    <row r="25" spans="1:6">
      <c r="A25" s="27"/>
      <c r="B25" s="27"/>
      <c r="C25" s="27"/>
      <c r="D25" s="12"/>
    </row>
    <row r="26" spans="1:6" s="27" customFormat="1" ht="25.5" customHeight="1">
      <c r="A26" s="1441" t="s">
        <v>396</v>
      </c>
      <c r="B26" s="1442"/>
      <c r="C26" s="1442"/>
      <c r="D26" s="1442"/>
      <c r="E26" s="1442"/>
      <c r="F26" s="1442"/>
    </row>
    <row r="27" spans="1:6" s="27" customFormat="1" ht="27.75" customHeight="1">
      <c r="A27" s="1442" t="s">
        <v>265</v>
      </c>
      <c r="B27" s="1442"/>
      <c r="C27" s="1442"/>
      <c r="D27" s="1442"/>
      <c r="E27" s="1442"/>
      <c r="F27" s="1442"/>
    </row>
    <row r="28" spans="1:6">
      <c r="A28" s="27"/>
      <c r="B28" s="27"/>
      <c r="C28" s="27"/>
      <c r="D28" s="12"/>
    </row>
    <row r="29" spans="1:6">
      <c r="A29" s="28" t="s">
        <v>188</v>
      </c>
      <c r="B29" s="28"/>
      <c r="C29" s="28"/>
    </row>
    <row r="30" spans="1:6">
      <c r="A30" s="12" t="s">
        <v>15</v>
      </c>
      <c r="B30" s="12"/>
      <c r="C30" s="12"/>
      <c r="E30" s="29" t="s">
        <v>15</v>
      </c>
      <c r="F30" s="11"/>
    </row>
    <row r="31" spans="1:6">
      <c r="A31" s="12"/>
      <c r="B31" s="12"/>
      <c r="C31" s="12"/>
      <c r="E31" s="29"/>
      <c r="F31" s="11"/>
    </row>
    <row r="32" spans="1:6">
      <c r="D32" s="12"/>
    </row>
    <row r="33" spans="1:4">
      <c r="A33" s="30" t="s">
        <v>406</v>
      </c>
      <c r="D33" s="12"/>
    </row>
    <row r="34" spans="1:4">
      <c r="A34" s="30" t="s">
        <v>266</v>
      </c>
    </row>
    <row r="35" spans="1:4">
      <c r="A35" s="31"/>
    </row>
    <row r="41" spans="1:4">
      <c r="A41" s="15" t="s">
        <v>292</v>
      </c>
    </row>
  </sheetData>
  <mergeCells count="20">
    <mergeCell ref="D12:F12"/>
    <mergeCell ref="A13:C13"/>
    <mergeCell ref="A4:F4"/>
    <mergeCell ref="D9:F9"/>
    <mergeCell ref="D10:F10"/>
    <mergeCell ref="A11:C11"/>
    <mergeCell ref="D11:F11"/>
    <mergeCell ref="B23:D23"/>
    <mergeCell ref="B24:D24"/>
    <mergeCell ref="A26:F26"/>
    <mergeCell ref="A27:F27"/>
    <mergeCell ref="D13:F13"/>
    <mergeCell ref="A14:C14"/>
    <mergeCell ref="D14:F14"/>
    <mergeCell ref="B18:D18"/>
    <mergeCell ref="B21:D21"/>
    <mergeCell ref="B22:D22"/>
    <mergeCell ref="B19:D19"/>
    <mergeCell ref="B20:D20"/>
    <mergeCell ref="A16:D17"/>
  </mergeCells>
  <phoneticPr fontId="3" type="noConversion"/>
  <pageMargins left="0.74803149606299213" right="0.74803149606299213" top="0.98425196850393704" bottom="0.98425196850393704" header="0" footer="0"/>
  <pageSetup scale="75" orientation="portrait"/>
  <headerFooter alignWithMargins="0"/>
  <drawing r:id="rId1"/>
</worksheet>
</file>

<file path=xl/worksheets/sheet5.xml><?xml version="1.0" encoding="utf-8"?>
<worksheet xmlns="http://schemas.openxmlformats.org/spreadsheetml/2006/main" xmlns:r="http://schemas.openxmlformats.org/officeDocument/2006/relationships">
  <sheetPr codeName="Hoja5"/>
  <dimension ref="A3:A799"/>
  <sheetViews>
    <sheetView topLeftCell="A405" zoomScale="70" zoomScaleNormal="70" zoomScalePageLayoutView="70" workbookViewId="0">
      <selection activeCell="A423" sqref="A423"/>
    </sheetView>
  </sheetViews>
  <sheetFormatPr baseColWidth="10" defaultColWidth="11.44140625" defaultRowHeight="13.2"/>
  <cols>
    <col min="1" max="1" width="255.6640625" bestFit="1" customWidth="1"/>
  </cols>
  <sheetData>
    <row r="3" spans="1:1">
      <c r="A3" s="598" t="s">
        <v>356</v>
      </c>
    </row>
    <row r="4" spans="1:1" ht="14.4" thickBot="1">
      <c r="A4" s="596" t="s">
        <v>421</v>
      </c>
    </row>
    <row r="5" spans="1:1" ht="14.4" thickBot="1">
      <c r="A5" s="596" t="s">
        <v>422</v>
      </c>
    </row>
    <row r="6" spans="1:1" ht="14.4" thickBot="1">
      <c r="A6" s="596" t="s">
        <v>423</v>
      </c>
    </row>
    <row r="7" spans="1:1" ht="14.4" thickBot="1">
      <c r="A7" s="596" t="s">
        <v>424</v>
      </c>
    </row>
    <row r="8" spans="1:1" ht="20.25" customHeight="1" thickBot="1">
      <c r="A8" s="596" t="s">
        <v>425</v>
      </c>
    </row>
    <row r="9" spans="1:1" ht="14.4" thickBot="1">
      <c r="A9" s="596" t="s">
        <v>426</v>
      </c>
    </row>
    <row r="10" spans="1:1" ht="14.4" thickBot="1">
      <c r="A10" s="596" t="s">
        <v>427</v>
      </c>
    </row>
    <row r="11" spans="1:1" ht="14.4" thickBot="1">
      <c r="A11" s="596" t="s">
        <v>428</v>
      </c>
    </row>
    <row r="12" spans="1:1" ht="14.4" thickBot="1">
      <c r="A12" s="596" t="s">
        <v>429</v>
      </c>
    </row>
    <row r="13" spans="1:1" ht="14.4" thickBot="1">
      <c r="A13" s="597" t="s">
        <v>430</v>
      </c>
    </row>
    <row r="14" spans="1:1" ht="14.4" thickBot="1">
      <c r="A14" s="596" t="s">
        <v>431</v>
      </c>
    </row>
    <row r="15" spans="1:1" ht="14.4" thickBot="1">
      <c r="A15" s="596" t="s">
        <v>432</v>
      </c>
    </row>
    <row r="16" spans="1:1" ht="14.4" thickBot="1">
      <c r="A16" s="596" t="s">
        <v>433</v>
      </c>
    </row>
    <row r="17" spans="1:1" ht="14.4" thickBot="1">
      <c r="A17" s="596" t="s">
        <v>434</v>
      </c>
    </row>
    <row r="18" spans="1:1" ht="14.4" thickBot="1">
      <c r="A18" s="596" t="s">
        <v>435</v>
      </c>
    </row>
    <row r="19" spans="1:1" ht="14.4" thickBot="1">
      <c r="A19" s="596" t="s">
        <v>436</v>
      </c>
    </row>
    <row r="20" spans="1:1" ht="14.4" thickBot="1">
      <c r="A20" s="596" t="s">
        <v>437</v>
      </c>
    </row>
    <row r="21" spans="1:1" ht="14.4" thickBot="1">
      <c r="A21" s="596" t="s">
        <v>438</v>
      </c>
    </row>
    <row r="22" spans="1:1" ht="14.4" thickBot="1">
      <c r="A22" s="596" t="s">
        <v>439</v>
      </c>
    </row>
    <row r="23" spans="1:1" ht="14.4" thickBot="1">
      <c r="A23" s="596" t="s">
        <v>440</v>
      </c>
    </row>
    <row r="24" spans="1:1" ht="14.4" thickBot="1">
      <c r="A24" s="596" t="s">
        <v>441</v>
      </c>
    </row>
    <row r="25" spans="1:1" ht="14.4" thickBot="1">
      <c r="A25" s="596" t="s">
        <v>442</v>
      </c>
    </row>
    <row r="26" spans="1:1" ht="14.4" thickBot="1">
      <c r="A26" s="597" t="s">
        <v>443</v>
      </c>
    </row>
    <row r="27" spans="1:1" ht="14.4" thickBot="1">
      <c r="A27" s="596" t="s">
        <v>444</v>
      </c>
    </row>
    <row r="28" spans="1:1" ht="14.4" thickBot="1">
      <c r="A28" s="596" t="s">
        <v>445</v>
      </c>
    </row>
    <row r="29" spans="1:1" ht="14.4" thickBot="1">
      <c r="A29" s="596" t="s">
        <v>446</v>
      </c>
    </row>
    <row r="30" spans="1:1" ht="14.4" thickBot="1">
      <c r="A30" s="596" t="s">
        <v>447</v>
      </c>
    </row>
    <row r="31" spans="1:1" ht="14.4" thickBot="1">
      <c r="A31" s="596" t="s">
        <v>448</v>
      </c>
    </row>
    <row r="32" spans="1:1" ht="14.4" thickBot="1">
      <c r="A32" s="596" t="s">
        <v>449</v>
      </c>
    </row>
    <row r="33" spans="1:1" ht="14.4" thickBot="1">
      <c r="A33" s="596" t="s">
        <v>450</v>
      </c>
    </row>
    <row r="34" spans="1:1" ht="14.4" thickBot="1">
      <c r="A34" s="596" t="s">
        <v>451</v>
      </c>
    </row>
    <row r="35" spans="1:1" ht="14.4" thickBot="1">
      <c r="A35" s="596" t="s">
        <v>452</v>
      </c>
    </row>
    <row r="36" spans="1:1" ht="14.4" thickBot="1">
      <c r="A36" s="596" t="s">
        <v>453</v>
      </c>
    </row>
    <row r="37" spans="1:1" ht="14.4" thickBot="1">
      <c r="A37" s="596" t="s">
        <v>454</v>
      </c>
    </row>
    <row r="38" spans="1:1" ht="14.4" thickBot="1">
      <c r="A38" s="596" t="s">
        <v>455</v>
      </c>
    </row>
    <row r="39" spans="1:1" ht="14.4" thickBot="1">
      <c r="A39" s="596" t="s">
        <v>456</v>
      </c>
    </row>
    <row r="40" spans="1:1" ht="14.4" thickBot="1">
      <c r="A40" s="596" t="s">
        <v>457</v>
      </c>
    </row>
    <row r="41" spans="1:1" ht="14.4" thickBot="1">
      <c r="A41" s="596" t="s">
        <v>458</v>
      </c>
    </row>
    <row r="42" spans="1:1" ht="14.4" thickBot="1">
      <c r="A42" s="596" t="s">
        <v>459</v>
      </c>
    </row>
    <row r="43" spans="1:1" ht="14.4" thickBot="1">
      <c r="A43" s="596" t="s">
        <v>460</v>
      </c>
    </row>
    <row r="44" spans="1:1" ht="14.4" thickBot="1">
      <c r="A44" s="596" t="s">
        <v>461</v>
      </c>
    </row>
    <row r="45" spans="1:1" ht="14.4" thickBot="1">
      <c r="A45" s="596" t="s">
        <v>462</v>
      </c>
    </row>
    <row r="46" spans="1:1" ht="14.4" thickBot="1">
      <c r="A46" s="596" t="s">
        <v>463</v>
      </c>
    </row>
    <row r="47" spans="1:1" ht="14.4" thickBot="1">
      <c r="A47" s="596" t="s">
        <v>464</v>
      </c>
    </row>
    <row r="48" spans="1:1" ht="14.4" thickBot="1">
      <c r="A48" s="596" t="s">
        <v>465</v>
      </c>
    </row>
    <row r="49" spans="1:1" ht="14.4" thickBot="1">
      <c r="A49" s="596" t="s">
        <v>466</v>
      </c>
    </row>
    <row r="50" spans="1:1" ht="14.4" thickBot="1">
      <c r="A50" s="596" t="s">
        <v>467</v>
      </c>
    </row>
    <row r="51" spans="1:1" ht="14.4" thickBot="1">
      <c r="A51" s="596" t="s">
        <v>468</v>
      </c>
    </row>
    <row r="52" spans="1:1" ht="14.4" thickBot="1">
      <c r="A52" s="596" t="s">
        <v>469</v>
      </c>
    </row>
    <row r="53" spans="1:1" ht="14.4" thickBot="1">
      <c r="A53" s="596" t="s">
        <v>470</v>
      </c>
    </row>
    <row r="54" spans="1:1" ht="14.4" thickBot="1">
      <c r="A54" s="596" t="s">
        <v>471</v>
      </c>
    </row>
    <row r="55" spans="1:1" ht="14.4" thickBot="1">
      <c r="A55" s="596" t="s">
        <v>472</v>
      </c>
    </row>
    <row r="56" spans="1:1" ht="14.4" thickBot="1">
      <c r="A56" s="596" t="s">
        <v>473</v>
      </c>
    </row>
    <row r="57" spans="1:1" ht="14.4" thickBot="1">
      <c r="A57" s="596" t="s">
        <v>474</v>
      </c>
    </row>
    <row r="58" spans="1:1" ht="14.4" thickBot="1">
      <c r="A58" s="596" t="s">
        <v>475</v>
      </c>
    </row>
    <row r="59" spans="1:1" ht="14.4" thickBot="1">
      <c r="A59" s="596" t="s">
        <v>476</v>
      </c>
    </row>
    <row r="60" spans="1:1" ht="14.4" thickBot="1">
      <c r="A60" s="596" t="s">
        <v>477</v>
      </c>
    </row>
    <row r="61" spans="1:1" ht="14.4" thickBot="1">
      <c r="A61" s="596" t="s">
        <v>478</v>
      </c>
    </row>
    <row r="62" spans="1:1" ht="14.4" thickBot="1">
      <c r="A62" s="596" t="s">
        <v>479</v>
      </c>
    </row>
    <row r="63" spans="1:1" ht="14.4" thickBot="1">
      <c r="A63" s="596" t="s">
        <v>480</v>
      </c>
    </row>
    <row r="64" spans="1:1" ht="14.4" thickBot="1">
      <c r="A64" s="596" t="s">
        <v>481</v>
      </c>
    </row>
    <row r="65" spans="1:1" ht="14.4" thickBot="1">
      <c r="A65" s="596" t="s">
        <v>482</v>
      </c>
    </row>
    <row r="66" spans="1:1" ht="14.4" thickBot="1">
      <c r="A66" s="596" t="s">
        <v>483</v>
      </c>
    </row>
    <row r="67" spans="1:1" ht="14.4" thickBot="1">
      <c r="A67" s="596" t="s">
        <v>484</v>
      </c>
    </row>
    <row r="68" spans="1:1" ht="14.4" thickBot="1">
      <c r="A68" s="596" t="s">
        <v>485</v>
      </c>
    </row>
    <row r="69" spans="1:1" ht="14.4" thickBot="1">
      <c r="A69" s="596" t="s">
        <v>486</v>
      </c>
    </row>
    <row r="70" spans="1:1" ht="14.4" thickBot="1">
      <c r="A70" s="596" t="s">
        <v>487</v>
      </c>
    </row>
    <row r="71" spans="1:1" ht="14.4" thickBot="1">
      <c r="A71" s="596" t="s">
        <v>488</v>
      </c>
    </row>
    <row r="72" spans="1:1" ht="14.4" thickBot="1">
      <c r="A72" s="596" t="s">
        <v>489</v>
      </c>
    </row>
    <row r="73" spans="1:1" ht="14.4" thickBot="1">
      <c r="A73" s="596" t="s">
        <v>490</v>
      </c>
    </row>
    <row r="74" spans="1:1" ht="14.4" thickBot="1">
      <c r="A74" s="596" t="s">
        <v>491</v>
      </c>
    </row>
    <row r="75" spans="1:1" ht="14.4" thickBot="1">
      <c r="A75" s="596" t="s">
        <v>492</v>
      </c>
    </row>
    <row r="76" spans="1:1" ht="14.4" thickBot="1">
      <c r="A76" s="596" t="s">
        <v>493</v>
      </c>
    </row>
    <row r="77" spans="1:1" ht="14.4" thickBot="1">
      <c r="A77" s="596" t="s">
        <v>494</v>
      </c>
    </row>
    <row r="78" spans="1:1" ht="14.4" thickBot="1">
      <c r="A78" s="596" t="s">
        <v>495</v>
      </c>
    </row>
    <row r="79" spans="1:1" ht="14.4" thickBot="1">
      <c r="A79" s="596" t="s">
        <v>496</v>
      </c>
    </row>
    <row r="80" spans="1:1" ht="14.4" thickBot="1">
      <c r="A80" s="596" t="s">
        <v>497</v>
      </c>
    </row>
    <row r="81" spans="1:1" ht="14.4" thickBot="1">
      <c r="A81" s="596" t="s">
        <v>498</v>
      </c>
    </row>
    <row r="82" spans="1:1" ht="14.4" thickBot="1">
      <c r="A82" s="596" t="s">
        <v>499</v>
      </c>
    </row>
    <row r="83" spans="1:1" ht="14.4" thickBot="1">
      <c r="A83" s="596" t="s">
        <v>500</v>
      </c>
    </row>
    <row r="84" spans="1:1" ht="14.4" thickBot="1">
      <c r="A84" s="596" t="s">
        <v>501</v>
      </c>
    </row>
    <row r="85" spans="1:1" ht="14.4" thickBot="1">
      <c r="A85" s="596" t="s">
        <v>502</v>
      </c>
    </row>
    <row r="86" spans="1:1" ht="14.4" thickBot="1">
      <c r="A86" s="596" t="s">
        <v>503</v>
      </c>
    </row>
    <row r="87" spans="1:1" ht="14.4" thickBot="1">
      <c r="A87" s="596" t="s">
        <v>504</v>
      </c>
    </row>
    <row r="88" spans="1:1" ht="14.4" thickBot="1">
      <c r="A88" s="596" t="s">
        <v>505</v>
      </c>
    </row>
    <row r="89" spans="1:1" ht="14.4" thickBot="1">
      <c r="A89" s="596" t="s">
        <v>506</v>
      </c>
    </row>
    <row r="90" spans="1:1" ht="14.4" thickBot="1">
      <c r="A90" s="596" t="s">
        <v>507</v>
      </c>
    </row>
    <row r="91" spans="1:1" ht="14.4" thickBot="1">
      <c r="A91" s="596" t="s">
        <v>508</v>
      </c>
    </row>
    <row r="92" spans="1:1" ht="14.4" thickBot="1">
      <c r="A92" s="596" t="s">
        <v>509</v>
      </c>
    </row>
    <row r="93" spans="1:1" ht="14.4" thickBot="1">
      <c r="A93" s="596" t="s">
        <v>510</v>
      </c>
    </row>
    <row r="94" spans="1:1" ht="14.4" thickBot="1">
      <c r="A94" s="596" t="s">
        <v>511</v>
      </c>
    </row>
    <row r="95" spans="1:1" ht="14.4" thickBot="1">
      <c r="A95" s="596" t="s">
        <v>512</v>
      </c>
    </row>
    <row r="96" spans="1:1" ht="14.4" thickBot="1">
      <c r="A96" s="596" t="s">
        <v>513</v>
      </c>
    </row>
    <row r="97" spans="1:1" ht="14.4" thickBot="1">
      <c r="A97" s="596" t="s">
        <v>513</v>
      </c>
    </row>
    <row r="98" spans="1:1" ht="14.4" thickBot="1">
      <c r="A98" s="596" t="s">
        <v>514</v>
      </c>
    </row>
    <row r="99" spans="1:1" ht="14.4" thickBot="1">
      <c r="A99" s="596" t="s">
        <v>515</v>
      </c>
    </row>
    <row r="100" spans="1:1" ht="14.4" thickBot="1">
      <c r="A100" s="596" t="s">
        <v>516</v>
      </c>
    </row>
    <row r="101" spans="1:1" ht="14.4" thickBot="1">
      <c r="A101" s="596" t="s">
        <v>517</v>
      </c>
    </row>
    <row r="102" spans="1:1" ht="14.4" thickBot="1">
      <c r="A102" s="596" t="s">
        <v>518</v>
      </c>
    </row>
    <row r="103" spans="1:1" ht="14.4" thickBot="1">
      <c r="A103" s="596" t="s">
        <v>519</v>
      </c>
    </row>
    <row r="104" spans="1:1" ht="14.4" thickBot="1">
      <c r="A104" s="596" t="s">
        <v>520</v>
      </c>
    </row>
    <row r="105" spans="1:1" ht="14.4" thickBot="1">
      <c r="A105" s="596" t="s">
        <v>521</v>
      </c>
    </row>
    <row r="106" spans="1:1" ht="14.4" thickBot="1">
      <c r="A106" s="596" t="s">
        <v>522</v>
      </c>
    </row>
    <row r="107" spans="1:1" ht="14.4" thickBot="1">
      <c r="A107" s="596" t="s">
        <v>523</v>
      </c>
    </row>
    <row r="108" spans="1:1" ht="14.4" thickBot="1">
      <c r="A108" s="596" t="s">
        <v>524</v>
      </c>
    </row>
    <row r="109" spans="1:1" ht="14.4" thickBot="1">
      <c r="A109" s="596" t="s">
        <v>525</v>
      </c>
    </row>
    <row r="110" spans="1:1" ht="14.4" thickBot="1">
      <c r="A110" s="596" t="s">
        <v>526</v>
      </c>
    </row>
    <row r="111" spans="1:1" ht="14.4" thickBot="1">
      <c r="A111" s="596" t="s">
        <v>527</v>
      </c>
    </row>
    <row r="112" spans="1:1" ht="14.4" thickBot="1">
      <c r="A112" s="596" t="s">
        <v>528</v>
      </c>
    </row>
    <row r="113" spans="1:1" ht="14.4" thickBot="1">
      <c r="A113" s="596" t="s">
        <v>529</v>
      </c>
    </row>
    <row r="114" spans="1:1" ht="14.4" thickBot="1">
      <c r="A114" s="596" t="s">
        <v>530</v>
      </c>
    </row>
    <row r="115" spans="1:1" ht="14.4" thickBot="1">
      <c r="A115" s="596" t="s">
        <v>531</v>
      </c>
    </row>
    <row r="116" spans="1:1" ht="14.4" thickBot="1">
      <c r="A116" s="596" t="s">
        <v>532</v>
      </c>
    </row>
    <row r="117" spans="1:1" ht="14.4" thickBot="1">
      <c r="A117" s="596" t="s">
        <v>533</v>
      </c>
    </row>
    <row r="118" spans="1:1" ht="14.4" thickBot="1">
      <c r="A118" s="596" t="s">
        <v>534</v>
      </c>
    </row>
    <row r="119" spans="1:1" ht="14.4" thickBot="1">
      <c r="A119" s="596" t="s">
        <v>535</v>
      </c>
    </row>
    <row r="120" spans="1:1" ht="14.4" thickBot="1">
      <c r="A120" s="596" t="s">
        <v>536</v>
      </c>
    </row>
    <row r="121" spans="1:1" ht="14.4" thickBot="1">
      <c r="A121" s="596" t="s">
        <v>537</v>
      </c>
    </row>
    <row r="122" spans="1:1" ht="14.4" thickBot="1">
      <c r="A122" s="596" t="s">
        <v>538</v>
      </c>
    </row>
    <row r="123" spans="1:1" ht="14.4" thickBot="1">
      <c r="A123" s="596" t="s">
        <v>539</v>
      </c>
    </row>
    <row r="124" spans="1:1" ht="14.4" thickBot="1">
      <c r="A124" s="596" t="s">
        <v>540</v>
      </c>
    </row>
    <row r="125" spans="1:1" ht="14.4" thickBot="1">
      <c r="A125" s="596" t="s">
        <v>541</v>
      </c>
    </row>
    <row r="126" spans="1:1" ht="14.4" thickBot="1">
      <c r="A126" s="596" t="s">
        <v>542</v>
      </c>
    </row>
    <row r="127" spans="1:1" ht="14.4" thickBot="1">
      <c r="A127" s="596" t="s">
        <v>543</v>
      </c>
    </row>
    <row r="128" spans="1:1" ht="14.4" thickBot="1">
      <c r="A128" s="596" t="s">
        <v>544</v>
      </c>
    </row>
    <row r="129" spans="1:1" ht="14.4" thickBot="1">
      <c r="A129" s="596" t="s">
        <v>545</v>
      </c>
    </row>
    <row r="130" spans="1:1" ht="14.4" thickBot="1">
      <c r="A130" s="596" t="s">
        <v>546</v>
      </c>
    </row>
    <row r="131" spans="1:1" ht="14.4" thickBot="1">
      <c r="A131" s="596" t="s">
        <v>547</v>
      </c>
    </row>
    <row r="132" spans="1:1" ht="14.4" thickBot="1">
      <c r="A132" s="596" t="s">
        <v>548</v>
      </c>
    </row>
    <row r="133" spans="1:1" ht="14.4" thickBot="1">
      <c r="A133" s="596" t="s">
        <v>549</v>
      </c>
    </row>
    <row r="134" spans="1:1" ht="14.4" thickBot="1">
      <c r="A134" s="596" t="s">
        <v>550</v>
      </c>
    </row>
    <row r="135" spans="1:1" ht="14.4" thickBot="1">
      <c r="A135" s="596" t="s">
        <v>551</v>
      </c>
    </row>
    <row r="136" spans="1:1" ht="14.4" thickBot="1">
      <c r="A136" s="596" t="s">
        <v>552</v>
      </c>
    </row>
    <row r="137" spans="1:1" ht="14.4" thickBot="1">
      <c r="A137" s="596" t="s">
        <v>553</v>
      </c>
    </row>
    <row r="138" spans="1:1" ht="14.4" thickBot="1">
      <c r="A138" s="596" t="s">
        <v>554</v>
      </c>
    </row>
    <row r="139" spans="1:1" ht="14.4" thickBot="1">
      <c r="A139" s="596" t="s">
        <v>555</v>
      </c>
    </row>
    <row r="140" spans="1:1" ht="14.4" thickBot="1">
      <c r="A140" s="596" t="s">
        <v>556</v>
      </c>
    </row>
    <row r="141" spans="1:1" ht="14.4" thickBot="1">
      <c r="A141" s="596" t="s">
        <v>557</v>
      </c>
    </row>
    <row r="142" spans="1:1" ht="14.4" thickBot="1">
      <c r="A142" s="596" t="s">
        <v>558</v>
      </c>
    </row>
    <row r="143" spans="1:1" ht="14.4" thickBot="1">
      <c r="A143" s="596" t="s">
        <v>559</v>
      </c>
    </row>
    <row r="144" spans="1:1" ht="14.4" thickBot="1">
      <c r="A144" s="596" t="s">
        <v>560</v>
      </c>
    </row>
    <row r="145" spans="1:1" ht="14.4" thickBot="1">
      <c r="A145" s="596" t="s">
        <v>561</v>
      </c>
    </row>
    <row r="146" spans="1:1" ht="14.4" thickBot="1">
      <c r="A146" s="596" t="s">
        <v>562</v>
      </c>
    </row>
    <row r="147" spans="1:1" ht="14.4" thickBot="1">
      <c r="A147" s="596" t="s">
        <v>563</v>
      </c>
    </row>
    <row r="148" spans="1:1" ht="14.4" thickBot="1">
      <c r="A148" s="596" t="s">
        <v>564</v>
      </c>
    </row>
    <row r="149" spans="1:1" ht="14.4" thickBot="1">
      <c r="A149" s="596" t="s">
        <v>565</v>
      </c>
    </row>
    <row r="150" spans="1:1" ht="14.4" thickBot="1">
      <c r="A150" s="596" t="s">
        <v>566</v>
      </c>
    </row>
    <row r="151" spans="1:1" ht="14.4" thickBot="1">
      <c r="A151" s="596" t="s">
        <v>567</v>
      </c>
    </row>
    <row r="152" spans="1:1" ht="14.4" thickBot="1">
      <c r="A152" s="596" t="s">
        <v>568</v>
      </c>
    </row>
    <row r="153" spans="1:1" ht="14.4" thickBot="1">
      <c r="A153" s="596" t="s">
        <v>569</v>
      </c>
    </row>
    <row r="154" spans="1:1" ht="14.4" thickBot="1">
      <c r="A154" s="596" t="s">
        <v>570</v>
      </c>
    </row>
    <row r="155" spans="1:1" ht="14.4" thickBot="1">
      <c r="A155" s="596" t="s">
        <v>571</v>
      </c>
    </row>
    <row r="156" spans="1:1" ht="14.4" thickBot="1">
      <c r="A156" s="596" t="s">
        <v>572</v>
      </c>
    </row>
    <row r="157" spans="1:1" ht="14.4" thickBot="1">
      <c r="A157" s="596" t="s">
        <v>573</v>
      </c>
    </row>
    <row r="158" spans="1:1" ht="14.4" thickBot="1">
      <c r="A158" s="596" t="s">
        <v>574</v>
      </c>
    </row>
    <row r="159" spans="1:1" ht="14.4" thickBot="1">
      <c r="A159" s="596" t="s">
        <v>575</v>
      </c>
    </row>
    <row r="160" spans="1:1" ht="14.4" thickBot="1">
      <c r="A160" s="596" t="s">
        <v>576</v>
      </c>
    </row>
    <row r="161" spans="1:1" ht="14.4" thickBot="1">
      <c r="A161" s="596" t="s">
        <v>577</v>
      </c>
    </row>
    <row r="162" spans="1:1" ht="14.4" thickBot="1">
      <c r="A162" s="596" t="s">
        <v>578</v>
      </c>
    </row>
    <row r="163" spans="1:1" ht="14.4" thickBot="1">
      <c r="A163" s="596" t="s">
        <v>579</v>
      </c>
    </row>
    <row r="164" spans="1:1" ht="14.4" thickBot="1">
      <c r="A164" s="596" t="s">
        <v>580</v>
      </c>
    </row>
    <row r="165" spans="1:1" ht="14.4" thickBot="1">
      <c r="A165" s="596" t="s">
        <v>581</v>
      </c>
    </row>
    <row r="166" spans="1:1" ht="14.4" thickBot="1">
      <c r="A166" s="596" t="s">
        <v>582</v>
      </c>
    </row>
    <row r="167" spans="1:1" ht="14.4" thickBot="1">
      <c r="A167" s="596" t="s">
        <v>583</v>
      </c>
    </row>
    <row r="168" spans="1:1" ht="14.4" thickBot="1">
      <c r="A168" s="596" t="s">
        <v>584</v>
      </c>
    </row>
    <row r="169" spans="1:1" ht="14.4" thickBot="1">
      <c r="A169" s="596" t="s">
        <v>585</v>
      </c>
    </row>
    <row r="170" spans="1:1" ht="14.4" thickBot="1">
      <c r="A170" s="596" t="s">
        <v>586</v>
      </c>
    </row>
    <row r="171" spans="1:1" ht="14.4" thickBot="1">
      <c r="A171" s="596" t="s">
        <v>587</v>
      </c>
    </row>
    <row r="172" spans="1:1" ht="14.4" thickBot="1">
      <c r="A172" s="596" t="s">
        <v>588</v>
      </c>
    </row>
    <row r="173" spans="1:1" ht="14.4" thickBot="1">
      <c r="A173" s="596" t="s">
        <v>589</v>
      </c>
    </row>
    <row r="174" spans="1:1" ht="14.4" thickBot="1">
      <c r="A174" s="596" t="s">
        <v>590</v>
      </c>
    </row>
    <row r="175" spans="1:1" ht="14.4" thickBot="1">
      <c r="A175" s="596" t="s">
        <v>591</v>
      </c>
    </row>
    <row r="176" spans="1:1" ht="14.4" thickBot="1">
      <c r="A176" s="596" t="s">
        <v>592</v>
      </c>
    </row>
    <row r="177" spans="1:1" ht="14.4" thickBot="1">
      <c r="A177" s="596" t="s">
        <v>593</v>
      </c>
    </row>
    <row r="178" spans="1:1" ht="14.4" thickBot="1">
      <c r="A178" s="596" t="s">
        <v>594</v>
      </c>
    </row>
    <row r="179" spans="1:1" ht="14.4" thickBot="1">
      <c r="A179" s="596" t="s">
        <v>595</v>
      </c>
    </row>
    <row r="180" spans="1:1" ht="14.4" thickBot="1">
      <c r="A180" s="596" t="s">
        <v>596</v>
      </c>
    </row>
    <row r="181" spans="1:1" ht="14.4" thickBot="1">
      <c r="A181" s="596" t="s">
        <v>597</v>
      </c>
    </row>
    <row r="182" spans="1:1" ht="14.4" thickBot="1">
      <c r="A182" s="596" t="s">
        <v>598</v>
      </c>
    </row>
    <row r="183" spans="1:1" ht="14.4" thickBot="1">
      <c r="A183" s="596" t="s">
        <v>599</v>
      </c>
    </row>
    <row r="184" spans="1:1" ht="14.4" thickBot="1">
      <c r="A184" s="596" t="s">
        <v>600</v>
      </c>
    </row>
    <row r="185" spans="1:1" ht="14.4" thickBot="1">
      <c r="A185" s="596" t="s">
        <v>601</v>
      </c>
    </row>
    <row r="186" spans="1:1" ht="14.4" thickBot="1">
      <c r="A186" s="596" t="s">
        <v>602</v>
      </c>
    </row>
    <row r="187" spans="1:1" ht="14.4" thickBot="1">
      <c r="A187" s="596" t="s">
        <v>603</v>
      </c>
    </row>
    <row r="188" spans="1:1" ht="14.4" thickBot="1">
      <c r="A188" s="596" t="s">
        <v>604</v>
      </c>
    </row>
    <row r="189" spans="1:1" ht="14.4" thickBot="1">
      <c r="A189" s="596" t="s">
        <v>605</v>
      </c>
    </row>
    <row r="190" spans="1:1" ht="14.4" thickBot="1">
      <c r="A190" s="596" t="s">
        <v>606</v>
      </c>
    </row>
    <row r="191" spans="1:1" ht="14.4" thickBot="1">
      <c r="A191" s="596" t="s">
        <v>607</v>
      </c>
    </row>
    <row r="192" spans="1:1" ht="14.4" thickBot="1">
      <c r="A192" s="596" t="s">
        <v>608</v>
      </c>
    </row>
    <row r="193" spans="1:1" ht="14.4" thickBot="1">
      <c r="A193" s="596" t="s">
        <v>609</v>
      </c>
    </row>
    <row r="194" spans="1:1" ht="14.4" thickBot="1">
      <c r="A194" s="596" t="s">
        <v>610</v>
      </c>
    </row>
    <row r="195" spans="1:1" ht="14.4" thickBot="1">
      <c r="A195" s="596" t="s">
        <v>611</v>
      </c>
    </row>
    <row r="196" spans="1:1" ht="14.4" thickBot="1">
      <c r="A196" s="596" t="s">
        <v>612</v>
      </c>
    </row>
    <row r="197" spans="1:1" ht="14.4" thickBot="1">
      <c r="A197" s="596" t="s">
        <v>613</v>
      </c>
    </row>
    <row r="198" spans="1:1" ht="14.4" thickBot="1">
      <c r="A198" s="596" t="s">
        <v>614</v>
      </c>
    </row>
    <row r="199" spans="1:1" ht="14.4" thickBot="1">
      <c r="A199" s="596" t="s">
        <v>615</v>
      </c>
    </row>
    <row r="200" spans="1:1" ht="14.4" thickBot="1">
      <c r="A200" s="596" t="s">
        <v>616</v>
      </c>
    </row>
    <row r="201" spans="1:1" ht="14.4" thickBot="1">
      <c r="A201" s="596" t="s">
        <v>617</v>
      </c>
    </row>
    <row r="202" spans="1:1" ht="14.4" thickBot="1">
      <c r="A202" s="596" t="s">
        <v>618</v>
      </c>
    </row>
    <row r="203" spans="1:1" ht="14.4" thickBot="1">
      <c r="A203" s="596" t="s">
        <v>619</v>
      </c>
    </row>
    <row r="204" spans="1:1" ht="14.4" thickBot="1">
      <c r="A204" s="596" t="s">
        <v>620</v>
      </c>
    </row>
    <row r="205" spans="1:1" ht="14.4" thickBot="1">
      <c r="A205" s="596" t="s">
        <v>621</v>
      </c>
    </row>
    <row r="206" spans="1:1" ht="14.4" thickBot="1">
      <c r="A206" s="596" t="s">
        <v>622</v>
      </c>
    </row>
    <row r="207" spans="1:1" ht="14.4" thickBot="1">
      <c r="A207" s="596" t="s">
        <v>623</v>
      </c>
    </row>
    <row r="208" spans="1:1" ht="14.4" thickBot="1">
      <c r="A208" s="596" t="s">
        <v>624</v>
      </c>
    </row>
    <row r="209" spans="1:1" ht="14.4" thickBot="1">
      <c r="A209" s="596" t="s">
        <v>625</v>
      </c>
    </row>
    <row r="210" spans="1:1" ht="14.4" thickBot="1">
      <c r="A210" s="596" t="s">
        <v>626</v>
      </c>
    </row>
    <row r="211" spans="1:1" ht="14.4" thickBot="1">
      <c r="A211" s="596" t="s">
        <v>627</v>
      </c>
    </row>
    <row r="212" spans="1:1" ht="14.4" thickBot="1">
      <c r="A212" s="596" t="s">
        <v>628</v>
      </c>
    </row>
    <row r="213" spans="1:1" ht="14.4" thickBot="1">
      <c r="A213" s="596" t="s">
        <v>629</v>
      </c>
    </row>
    <row r="214" spans="1:1" ht="14.4" thickBot="1">
      <c r="A214" s="596" t="s">
        <v>630</v>
      </c>
    </row>
    <row r="215" spans="1:1" ht="14.4" thickBot="1">
      <c r="A215" s="596" t="s">
        <v>631</v>
      </c>
    </row>
    <row r="216" spans="1:1" ht="14.4" thickBot="1">
      <c r="A216" s="596" t="s">
        <v>632</v>
      </c>
    </row>
    <row r="217" spans="1:1" ht="14.4" thickBot="1">
      <c r="A217" s="596" t="s">
        <v>633</v>
      </c>
    </row>
    <row r="218" spans="1:1" ht="14.4" thickBot="1">
      <c r="A218" s="596" t="s">
        <v>634</v>
      </c>
    </row>
    <row r="219" spans="1:1" ht="14.4" thickBot="1">
      <c r="A219" s="596" t="s">
        <v>635</v>
      </c>
    </row>
    <row r="220" spans="1:1" ht="14.4" thickBot="1">
      <c r="A220" s="596" t="s">
        <v>636</v>
      </c>
    </row>
    <row r="221" spans="1:1" ht="14.4" thickBot="1">
      <c r="A221" s="596" t="s">
        <v>637</v>
      </c>
    </row>
    <row r="222" spans="1:1" ht="14.4" thickBot="1">
      <c r="A222" s="596" t="s">
        <v>638</v>
      </c>
    </row>
    <row r="223" spans="1:1" ht="14.4" thickBot="1">
      <c r="A223" s="596" t="s">
        <v>639</v>
      </c>
    </row>
    <row r="224" spans="1:1" ht="14.4" thickBot="1">
      <c r="A224" s="596" t="s">
        <v>640</v>
      </c>
    </row>
    <row r="225" spans="1:1" ht="14.4" thickBot="1">
      <c r="A225" s="596" t="s">
        <v>641</v>
      </c>
    </row>
    <row r="226" spans="1:1" ht="14.4" thickBot="1">
      <c r="A226" s="596" t="s">
        <v>642</v>
      </c>
    </row>
    <row r="227" spans="1:1" ht="14.4" thickBot="1">
      <c r="A227" s="596" t="s">
        <v>643</v>
      </c>
    </row>
    <row r="228" spans="1:1" ht="14.4" thickBot="1">
      <c r="A228" s="596" t="s">
        <v>644</v>
      </c>
    </row>
    <row r="229" spans="1:1" ht="14.4" thickBot="1">
      <c r="A229" s="596" t="s">
        <v>645</v>
      </c>
    </row>
    <row r="230" spans="1:1" ht="14.4" thickBot="1">
      <c r="A230" s="596" t="s">
        <v>646</v>
      </c>
    </row>
    <row r="231" spans="1:1" ht="14.4" thickBot="1">
      <c r="A231" s="596" t="s">
        <v>647</v>
      </c>
    </row>
    <row r="232" spans="1:1" ht="14.4" thickBot="1">
      <c r="A232" s="596" t="s">
        <v>648</v>
      </c>
    </row>
    <row r="233" spans="1:1" ht="14.4" thickBot="1">
      <c r="A233" s="596" t="s">
        <v>649</v>
      </c>
    </row>
    <row r="234" spans="1:1" ht="14.4" thickBot="1">
      <c r="A234" s="596" t="s">
        <v>650</v>
      </c>
    </row>
    <row r="235" spans="1:1" ht="14.4" thickBot="1">
      <c r="A235" s="596" t="s">
        <v>651</v>
      </c>
    </row>
    <row r="236" spans="1:1" ht="14.4" thickBot="1">
      <c r="A236" s="596" t="s">
        <v>652</v>
      </c>
    </row>
    <row r="237" spans="1:1" ht="14.4" thickBot="1">
      <c r="A237" s="596" t="s">
        <v>653</v>
      </c>
    </row>
    <row r="238" spans="1:1" ht="14.4" thickBot="1">
      <c r="A238" s="596" t="s">
        <v>654</v>
      </c>
    </row>
    <row r="239" spans="1:1" ht="14.4" thickBot="1">
      <c r="A239" s="596" t="s">
        <v>655</v>
      </c>
    </row>
    <row r="240" spans="1:1" ht="14.4" thickBot="1">
      <c r="A240" s="596" t="s">
        <v>656</v>
      </c>
    </row>
    <row r="241" spans="1:1" ht="14.4" thickBot="1">
      <c r="A241" s="596" t="s">
        <v>657</v>
      </c>
    </row>
    <row r="242" spans="1:1" ht="14.4" thickBot="1">
      <c r="A242" s="596" t="s">
        <v>658</v>
      </c>
    </row>
    <row r="243" spans="1:1" ht="14.4" thickBot="1">
      <c r="A243" s="597" t="s">
        <v>659</v>
      </c>
    </row>
    <row r="244" spans="1:1" ht="14.4" thickBot="1">
      <c r="A244" s="596" t="s">
        <v>660</v>
      </c>
    </row>
    <row r="245" spans="1:1" ht="14.4" thickBot="1">
      <c r="A245" s="596" t="s">
        <v>661</v>
      </c>
    </row>
    <row r="246" spans="1:1" ht="14.4" thickBot="1">
      <c r="A246" s="597" t="s">
        <v>662</v>
      </c>
    </row>
    <row r="247" spans="1:1" ht="14.4" thickBot="1">
      <c r="A247" s="596" t="s">
        <v>663</v>
      </c>
    </row>
    <row r="248" spans="1:1" ht="14.4" thickBot="1">
      <c r="A248" s="596" t="s">
        <v>664</v>
      </c>
    </row>
    <row r="249" spans="1:1" ht="14.4" thickBot="1">
      <c r="A249" s="596" t="s">
        <v>665</v>
      </c>
    </row>
    <row r="250" spans="1:1" ht="14.4" thickBot="1">
      <c r="A250" s="596" t="s">
        <v>666</v>
      </c>
    </row>
    <row r="251" spans="1:1" ht="14.4" thickBot="1">
      <c r="A251" s="596" t="s">
        <v>667</v>
      </c>
    </row>
    <row r="252" spans="1:1" ht="14.4" thickBot="1">
      <c r="A252" s="596" t="s">
        <v>668</v>
      </c>
    </row>
    <row r="253" spans="1:1" ht="14.4" thickBot="1">
      <c r="A253" s="596" t="s">
        <v>669</v>
      </c>
    </row>
    <row r="254" spans="1:1" ht="14.4" thickBot="1">
      <c r="A254" s="596" t="s">
        <v>670</v>
      </c>
    </row>
    <row r="255" spans="1:1" ht="14.4" thickBot="1">
      <c r="A255" s="596" t="s">
        <v>671</v>
      </c>
    </row>
    <row r="256" spans="1:1" ht="14.4" thickBot="1">
      <c r="A256" s="596" t="s">
        <v>672</v>
      </c>
    </row>
    <row r="257" spans="1:1" ht="14.4" thickBot="1">
      <c r="A257" s="596" t="s">
        <v>673</v>
      </c>
    </row>
    <row r="258" spans="1:1" ht="14.4" thickBot="1">
      <c r="A258" s="596" t="s">
        <v>674</v>
      </c>
    </row>
    <row r="259" spans="1:1" ht="14.4" thickBot="1">
      <c r="A259" s="596" t="s">
        <v>675</v>
      </c>
    </row>
    <row r="260" spans="1:1" ht="14.4" thickBot="1">
      <c r="A260" s="596" t="s">
        <v>676</v>
      </c>
    </row>
    <row r="261" spans="1:1" ht="14.4" thickBot="1">
      <c r="A261" s="596" t="s">
        <v>677</v>
      </c>
    </row>
    <row r="262" spans="1:1" ht="14.4" thickBot="1">
      <c r="A262" s="596" t="s">
        <v>678</v>
      </c>
    </row>
    <row r="263" spans="1:1" ht="14.4" thickBot="1">
      <c r="A263" s="596" t="s">
        <v>679</v>
      </c>
    </row>
    <row r="264" spans="1:1" ht="14.4" thickBot="1">
      <c r="A264" s="596" t="s">
        <v>680</v>
      </c>
    </row>
    <row r="265" spans="1:1" ht="14.4" thickBot="1">
      <c r="A265" s="596" t="s">
        <v>681</v>
      </c>
    </row>
    <row r="266" spans="1:1" ht="14.4" thickBot="1">
      <c r="A266" s="596" t="s">
        <v>682</v>
      </c>
    </row>
    <row r="267" spans="1:1" ht="14.4" thickBot="1">
      <c r="A267" s="596" t="s">
        <v>683</v>
      </c>
    </row>
    <row r="268" spans="1:1" ht="14.4" thickBot="1">
      <c r="A268" s="596" t="s">
        <v>684</v>
      </c>
    </row>
    <row r="269" spans="1:1" ht="14.4" thickBot="1">
      <c r="A269" s="596" t="s">
        <v>685</v>
      </c>
    </row>
    <row r="270" spans="1:1" ht="14.4" thickBot="1">
      <c r="A270" s="596" t="s">
        <v>686</v>
      </c>
    </row>
    <row r="271" spans="1:1" ht="14.4" thickBot="1">
      <c r="A271" s="596" t="s">
        <v>687</v>
      </c>
    </row>
    <row r="272" spans="1:1" ht="14.4" thickBot="1">
      <c r="A272" s="596" t="s">
        <v>688</v>
      </c>
    </row>
    <row r="273" spans="1:1" ht="14.4" thickBot="1">
      <c r="A273" s="596" t="s">
        <v>689</v>
      </c>
    </row>
    <row r="274" spans="1:1" ht="14.4" thickBot="1">
      <c r="A274" s="596" t="s">
        <v>690</v>
      </c>
    </row>
    <row r="275" spans="1:1" ht="14.4" thickBot="1">
      <c r="A275" s="596" t="s">
        <v>691</v>
      </c>
    </row>
    <row r="276" spans="1:1" ht="14.4" thickBot="1">
      <c r="A276" s="596" t="s">
        <v>692</v>
      </c>
    </row>
    <row r="277" spans="1:1" ht="14.4" thickBot="1">
      <c r="A277" s="596" t="s">
        <v>693</v>
      </c>
    </row>
    <row r="278" spans="1:1" ht="14.4" thickBot="1">
      <c r="A278" s="596" t="s">
        <v>694</v>
      </c>
    </row>
    <row r="279" spans="1:1" ht="14.4" thickBot="1">
      <c r="A279" s="596" t="s">
        <v>695</v>
      </c>
    </row>
    <row r="280" spans="1:1" ht="14.4" thickBot="1">
      <c r="A280" s="596" t="s">
        <v>696</v>
      </c>
    </row>
    <row r="281" spans="1:1" ht="14.4" thickBot="1">
      <c r="A281" s="596" t="s">
        <v>697</v>
      </c>
    </row>
    <row r="282" spans="1:1" ht="14.4" thickBot="1">
      <c r="A282" s="596" t="s">
        <v>698</v>
      </c>
    </row>
    <row r="283" spans="1:1" ht="14.4" thickBot="1">
      <c r="A283" s="596" t="s">
        <v>699</v>
      </c>
    </row>
    <row r="284" spans="1:1" ht="14.4" thickBot="1">
      <c r="A284" s="596" t="s">
        <v>700</v>
      </c>
    </row>
    <row r="285" spans="1:1" ht="14.4" thickBot="1">
      <c r="A285" s="596" t="s">
        <v>701</v>
      </c>
    </row>
    <row r="286" spans="1:1" ht="14.4" thickBot="1">
      <c r="A286" s="596" t="s">
        <v>702</v>
      </c>
    </row>
    <row r="287" spans="1:1" ht="14.4" thickBot="1">
      <c r="A287" s="596" t="s">
        <v>703</v>
      </c>
    </row>
    <row r="288" spans="1:1" ht="14.4" thickBot="1">
      <c r="A288" s="596" t="s">
        <v>704</v>
      </c>
    </row>
    <row r="289" spans="1:1" ht="14.4" thickBot="1">
      <c r="A289" s="596" t="s">
        <v>705</v>
      </c>
    </row>
    <row r="290" spans="1:1" ht="14.4" thickBot="1">
      <c r="A290" s="596" t="s">
        <v>706</v>
      </c>
    </row>
    <row r="291" spans="1:1" ht="14.4" thickBot="1">
      <c r="A291" s="596" t="s">
        <v>707</v>
      </c>
    </row>
    <row r="292" spans="1:1" ht="14.4" thickBot="1">
      <c r="A292" s="596" t="s">
        <v>708</v>
      </c>
    </row>
    <row r="293" spans="1:1" ht="14.4" thickBot="1">
      <c r="A293" s="596" t="s">
        <v>709</v>
      </c>
    </row>
    <row r="294" spans="1:1" ht="14.4" thickBot="1">
      <c r="A294" s="596" t="s">
        <v>710</v>
      </c>
    </row>
    <row r="295" spans="1:1" ht="14.4" thickBot="1">
      <c r="A295" s="596" t="s">
        <v>711</v>
      </c>
    </row>
    <row r="296" spans="1:1" ht="14.4" thickBot="1">
      <c r="A296" s="596" t="s">
        <v>712</v>
      </c>
    </row>
    <row r="297" spans="1:1" ht="14.4" thickBot="1">
      <c r="A297" s="596" t="s">
        <v>713</v>
      </c>
    </row>
    <row r="298" spans="1:1" ht="14.4" thickBot="1">
      <c r="A298" s="596" t="s">
        <v>714</v>
      </c>
    </row>
    <row r="299" spans="1:1" ht="14.4" thickBot="1">
      <c r="A299" s="596" t="s">
        <v>715</v>
      </c>
    </row>
    <row r="300" spans="1:1" ht="14.4" thickBot="1">
      <c r="A300" s="596" t="s">
        <v>716</v>
      </c>
    </row>
    <row r="301" spans="1:1" ht="14.4" thickBot="1">
      <c r="A301" s="596" t="s">
        <v>717</v>
      </c>
    </row>
    <row r="302" spans="1:1" ht="14.4" thickBot="1">
      <c r="A302" s="596" t="s">
        <v>718</v>
      </c>
    </row>
    <row r="303" spans="1:1" ht="14.4" thickBot="1">
      <c r="A303" s="596" t="s">
        <v>719</v>
      </c>
    </row>
    <row r="304" spans="1:1" ht="14.4" thickBot="1">
      <c r="A304" s="596" t="s">
        <v>720</v>
      </c>
    </row>
    <row r="305" spans="1:1" ht="14.4" thickBot="1">
      <c r="A305" s="596" t="s">
        <v>721</v>
      </c>
    </row>
    <row r="306" spans="1:1" ht="14.4" thickBot="1">
      <c r="A306" s="596" t="s">
        <v>722</v>
      </c>
    </row>
    <row r="307" spans="1:1" ht="14.4" thickBot="1">
      <c r="A307" s="596" t="s">
        <v>723</v>
      </c>
    </row>
    <row r="308" spans="1:1" ht="14.4" thickBot="1">
      <c r="A308" s="596" t="s">
        <v>724</v>
      </c>
    </row>
    <row r="309" spans="1:1" ht="14.4" thickBot="1">
      <c r="A309" s="596" t="s">
        <v>725</v>
      </c>
    </row>
    <row r="310" spans="1:1" ht="14.4" thickBot="1">
      <c r="A310" s="596" t="s">
        <v>726</v>
      </c>
    </row>
    <row r="311" spans="1:1" ht="14.4" thickBot="1">
      <c r="A311" s="596" t="s">
        <v>727</v>
      </c>
    </row>
    <row r="312" spans="1:1" ht="14.4" thickBot="1">
      <c r="A312" s="596" t="s">
        <v>728</v>
      </c>
    </row>
    <row r="313" spans="1:1" ht="14.4" thickBot="1">
      <c r="A313" s="596" t="s">
        <v>729</v>
      </c>
    </row>
    <row r="314" spans="1:1" ht="14.4" thickBot="1">
      <c r="A314" s="596" t="s">
        <v>730</v>
      </c>
    </row>
    <row r="315" spans="1:1" ht="14.4" thickBot="1">
      <c r="A315" s="596" t="s">
        <v>731</v>
      </c>
    </row>
    <row r="316" spans="1:1" ht="14.4" thickBot="1">
      <c r="A316" s="596" t="s">
        <v>732</v>
      </c>
    </row>
    <row r="317" spans="1:1" ht="14.4" thickBot="1">
      <c r="A317" s="596" t="s">
        <v>733</v>
      </c>
    </row>
    <row r="318" spans="1:1" ht="14.4" thickBot="1">
      <c r="A318" s="596" t="s">
        <v>734</v>
      </c>
    </row>
    <row r="319" spans="1:1" ht="14.4" thickBot="1">
      <c r="A319" s="596" t="s">
        <v>735</v>
      </c>
    </row>
    <row r="320" spans="1:1" ht="14.4" thickBot="1">
      <c r="A320" s="596" t="s">
        <v>736</v>
      </c>
    </row>
    <row r="321" spans="1:1" ht="14.4" thickBot="1">
      <c r="A321" s="596" t="s">
        <v>737</v>
      </c>
    </row>
    <row r="322" spans="1:1" ht="14.4" thickBot="1">
      <c r="A322" s="596" t="s">
        <v>738</v>
      </c>
    </row>
    <row r="323" spans="1:1" ht="14.4" thickBot="1">
      <c r="A323" s="596" t="s">
        <v>739</v>
      </c>
    </row>
    <row r="324" spans="1:1" ht="14.4" thickBot="1">
      <c r="A324" s="596" t="s">
        <v>740</v>
      </c>
    </row>
    <row r="325" spans="1:1" ht="14.4" thickBot="1">
      <c r="A325" s="596" t="s">
        <v>741</v>
      </c>
    </row>
    <row r="326" spans="1:1" ht="14.4" thickBot="1">
      <c r="A326" s="596" t="s">
        <v>742</v>
      </c>
    </row>
    <row r="327" spans="1:1" ht="14.4" thickBot="1">
      <c r="A327" s="596" t="s">
        <v>743</v>
      </c>
    </row>
    <row r="328" spans="1:1" ht="14.4" thickBot="1">
      <c r="A328" s="596" t="s">
        <v>744</v>
      </c>
    </row>
    <row r="329" spans="1:1" ht="14.4" thickBot="1">
      <c r="A329" s="596" t="s">
        <v>745</v>
      </c>
    </row>
    <row r="330" spans="1:1" ht="14.4" thickBot="1">
      <c r="A330" s="596" t="s">
        <v>746</v>
      </c>
    </row>
    <row r="331" spans="1:1" ht="14.4" thickBot="1">
      <c r="A331" s="596" t="s">
        <v>747</v>
      </c>
    </row>
    <row r="332" spans="1:1" ht="14.4" thickBot="1">
      <c r="A332" s="596" t="s">
        <v>748</v>
      </c>
    </row>
    <row r="333" spans="1:1" ht="14.4" thickBot="1">
      <c r="A333" s="596" t="s">
        <v>749</v>
      </c>
    </row>
    <row r="334" spans="1:1" ht="14.4" thickBot="1">
      <c r="A334" s="596" t="s">
        <v>750</v>
      </c>
    </row>
    <row r="335" spans="1:1" ht="14.4" thickBot="1">
      <c r="A335" s="596" t="s">
        <v>751</v>
      </c>
    </row>
    <row r="336" spans="1:1" ht="14.4" thickBot="1">
      <c r="A336" s="596" t="s">
        <v>752</v>
      </c>
    </row>
    <row r="337" spans="1:1" ht="14.4" thickBot="1">
      <c r="A337" s="596" t="s">
        <v>753</v>
      </c>
    </row>
    <row r="338" spans="1:1" ht="14.4" thickBot="1">
      <c r="A338" s="596" t="s">
        <v>754</v>
      </c>
    </row>
    <row r="339" spans="1:1" ht="14.4" thickBot="1">
      <c r="A339" s="596" t="s">
        <v>755</v>
      </c>
    </row>
    <row r="340" spans="1:1" ht="14.4" thickBot="1">
      <c r="A340" s="596" t="s">
        <v>756</v>
      </c>
    </row>
    <row r="341" spans="1:1" ht="14.4" thickBot="1">
      <c r="A341" s="596" t="s">
        <v>757</v>
      </c>
    </row>
    <row r="342" spans="1:1" ht="14.4" thickBot="1">
      <c r="A342" s="596" t="s">
        <v>758</v>
      </c>
    </row>
    <row r="343" spans="1:1" ht="14.4" thickBot="1">
      <c r="A343" s="596" t="s">
        <v>759</v>
      </c>
    </row>
    <row r="344" spans="1:1" ht="14.4" thickBot="1">
      <c r="A344" s="596" t="s">
        <v>760</v>
      </c>
    </row>
    <row r="345" spans="1:1" ht="14.4" thickBot="1">
      <c r="A345" s="596" t="s">
        <v>761</v>
      </c>
    </row>
    <row r="346" spans="1:1" ht="14.4" thickBot="1">
      <c r="A346" s="596" t="s">
        <v>762</v>
      </c>
    </row>
    <row r="347" spans="1:1" ht="14.4" thickBot="1">
      <c r="A347" s="596" t="s">
        <v>763</v>
      </c>
    </row>
    <row r="348" spans="1:1" ht="14.4" thickBot="1">
      <c r="A348" s="596" t="s">
        <v>764</v>
      </c>
    </row>
    <row r="349" spans="1:1" ht="14.4" thickBot="1">
      <c r="A349" s="596" t="s">
        <v>765</v>
      </c>
    </row>
    <row r="350" spans="1:1" ht="14.4" thickBot="1">
      <c r="A350" s="596" t="s">
        <v>766</v>
      </c>
    </row>
    <row r="351" spans="1:1" ht="14.4" thickBot="1">
      <c r="A351" s="596" t="s">
        <v>767</v>
      </c>
    </row>
    <row r="352" spans="1:1" ht="14.4" thickBot="1">
      <c r="A352" s="596" t="s">
        <v>768</v>
      </c>
    </row>
    <row r="353" spans="1:1" ht="14.4" thickBot="1">
      <c r="A353" s="596" t="s">
        <v>769</v>
      </c>
    </row>
    <row r="354" spans="1:1" ht="14.4" thickBot="1">
      <c r="A354" s="596" t="s">
        <v>770</v>
      </c>
    </row>
    <row r="355" spans="1:1" ht="14.4" thickBot="1">
      <c r="A355" s="596" t="s">
        <v>771</v>
      </c>
    </row>
    <row r="356" spans="1:1" ht="14.4" thickBot="1">
      <c r="A356" s="596" t="s">
        <v>772</v>
      </c>
    </row>
    <row r="357" spans="1:1" ht="14.4" thickBot="1">
      <c r="A357" s="596" t="s">
        <v>773</v>
      </c>
    </row>
    <row r="358" spans="1:1" ht="14.4" thickBot="1">
      <c r="A358" s="596" t="s">
        <v>774</v>
      </c>
    </row>
    <row r="359" spans="1:1" ht="14.4" thickBot="1">
      <c r="A359" s="596" t="s">
        <v>775</v>
      </c>
    </row>
    <row r="360" spans="1:1" ht="14.4" thickBot="1">
      <c r="A360" s="596" t="s">
        <v>776</v>
      </c>
    </row>
    <row r="361" spans="1:1" ht="14.4" thickBot="1">
      <c r="A361" s="596" t="s">
        <v>777</v>
      </c>
    </row>
    <row r="362" spans="1:1" ht="14.4" thickBot="1">
      <c r="A362" s="596" t="s">
        <v>778</v>
      </c>
    </row>
    <row r="363" spans="1:1" ht="14.4" thickBot="1">
      <c r="A363" s="596" t="s">
        <v>779</v>
      </c>
    </row>
    <row r="364" spans="1:1" ht="14.4" thickBot="1">
      <c r="A364" s="596" t="s">
        <v>780</v>
      </c>
    </row>
    <row r="365" spans="1:1" ht="14.4" thickBot="1">
      <c r="A365" s="596" t="s">
        <v>781</v>
      </c>
    </row>
    <row r="366" spans="1:1" ht="14.4" thickBot="1">
      <c r="A366" s="596" t="s">
        <v>782</v>
      </c>
    </row>
    <row r="367" spans="1:1" ht="14.4" thickBot="1">
      <c r="A367" s="596" t="s">
        <v>783</v>
      </c>
    </row>
    <row r="368" spans="1:1" ht="14.4" thickBot="1">
      <c r="A368" s="596" t="s">
        <v>784</v>
      </c>
    </row>
    <row r="369" spans="1:1" ht="14.4" thickBot="1">
      <c r="A369" s="596" t="s">
        <v>785</v>
      </c>
    </row>
    <row r="370" spans="1:1" ht="14.4" thickBot="1">
      <c r="A370" s="596" t="s">
        <v>786</v>
      </c>
    </row>
    <row r="371" spans="1:1" ht="14.4" thickBot="1">
      <c r="A371" s="596" t="s">
        <v>787</v>
      </c>
    </row>
    <row r="372" spans="1:1" ht="14.4" thickBot="1">
      <c r="A372" s="596" t="s">
        <v>788</v>
      </c>
    </row>
    <row r="373" spans="1:1" ht="14.4" thickBot="1">
      <c r="A373" s="596" t="s">
        <v>789</v>
      </c>
    </row>
    <row r="374" spans="1:1" ht="14.4" thickBot="1">
      <c r="A374" s="596" t="s">
        <v>790</v>
      </c>
    </row>
    <row r="375" spans="1:1" ht="14.4" thickBot="1">
      <c r="A375" s="596" t="s">
        <v>791</v>
      </c>
    </row>
    <row r="376" spans="1:1" ht="14.4" thickBot="1">
      <c r="A376" s="596" t="s">
        <v>792</v>
      </c>
    </row>
    <row r="377" spans="1:1" ht="14.4" thickBot="1">
      <c r="A377" s="596" t="s">
        <v>793</v>
      </c>
    </row>
    <row r="378" spans="1:1" ht="14.4" thickBot="1">
      <c r="A378" s="596" t="s">
        <v>794</v>
      </c>
    </row>
    <row r="379" spans="1:1" ht="14.4" thickBot="1">
      <c r="A379" s="596" t="s">
        <v>795</v>
      </c>
    </row>
    <row r="380" spans="1:1" ht="14.4" thickBot="1">
      <c r="A380" s="596" t="s">
        <v>796</v>
      </c>
    </row>
    <row r="381" spans="1:1" ht="14.4" thickBot="1">
      <c r="A381" s="596" t="s">
        <v>797</v>
      </c>
    </row>
    <row r="382" spans="1:1" ht="14.4" thickBot="1">
      <c r="A382" s="596" t="s">
        <v>798</v>
      </c>
    </row>
    <row r="383" spans="1:1" ht="14.4" thickBot="1">
      <c r="A383" s="596" t="s">
        <v>799</v>
      </c>
    </row>
    <row r="384" spans="1:1" ht="14.4" thickBot="1">
      <c r="A384" s="596" t="s">
        <v>800</v>
      </c>
    </row>
    <row r="385" spans="1:1" ht="14.4" thickBot="1">
      <c r="A385" s="596" t="s">
        <v>801</v>
      </c>
    </row>
    <row r="386" spans="1:1" ht="14.4" thickBot="1">
      <c r="A386" s="596" t="s">
        <v>802</v>
      </c>
    </row>
    <row r="387" spans="1:1" ht="14.4" thickBot="1">
      <c r="A387" s="596" t="s">
        <v>803</v>
      </c>
    </row>
    <row r="388" spans="1:1" ht="14.4" thickBot="1">
      <c r="A388" s="596" t="s">
        <v>804</v>
      </c>
    </row>
    <row r="389" spans="1:1" ht="14.4" thickBot="1">
      <c r="A389" s="596" t="s">
        <v>805</v>
      </c>
    </row>
    <row r="390" spans="1:1" ht="14.4" thickBot="1">
      <c r="A390" s="596" t="s">
        <v>806</v>
      </c>
    </row>
    <row r="391" spans="1:1" ht="14.4" thickBot="1">
      <c r="A391" s="596" t="s">
        <v>807</v>
      </c>
    </row>
    <row r="392" spans="1:1" ht="14.4" thickBot="1">
      <c r="A392" s="596" t="s">
        <v>808</v>
      </c>
    </row>
    <row r="393" spans="1:1" ht="14.4" thickBot="1">
      <c r="A393" s="596" t="s">
        <v>809</v>
      </c>
    </row>
    <row r="394" spans="1:1" ht="14.4" thickBot="1">
      <c r="A394" s="596" t="s">
        <v>810</v>
      </c>
    </row>
    <row r="395" spans="1:1" ht="14.4" thickBot="1">
      <c r="A395" s="596" t="s">
        <v>811</v>
      </c>
    </row>
    <row r="396" spans="1:1" ht="14.4" thickBot="1">
      <c r="A396" s="596" t="s">
        <v>812</v>
      </c>
    </row>
    <row r="397" spans="1:1" ht="14.4" thickBot="1">
      <c r="A397" s="596" t="s">
        <v>813</v>
      </c>
    </row>
    <row r="398" spans="1:1" ht="14.4" thickBot="1">
      <c r="A398" s="596" t="s">
        <v>814</v>
      </c>
    </row>
    <row r="399" spans="1:1" ht="14.4" thickBot="1">
      <c r="A399" s="596" t="s">
        <v>815</v>
      </c>
    </row>
    <row r="400" spans="1:1" ht="14.4" thickBot="1">
      <c r="A400" s="596" t="s">
        <v>816</v>
      </c>
    </row>
    <row r="401" spans="1:1" ht="14.4" thickBot="1">
      <c r="A401" s="596" t="s">
        <v>817</v>
      </c>
    </row>
    <row r="402" spans="1:1" ht="14.4" thickBot="1">
      <c r="A402" s="596" t="s">
        <v>818</v>
      </c>
    </row>
    <row r="403" spans="1:1" ht="14.4" thickBot="1">
      <c r="A403" s="596" t="s">
        <v>819</v>
      </c>
    </row>
    <row r="404" spans="1:1" ht="14.4" thickBot="1">
      <c r="A404" s="596" t="s">
        <v>820</v>
      </c>
    </row>
    <row r="405" spans="1:1" ht="14.4" thickBot="1">
      <c r="A405" s="596" t="s">
        <v>821</v>
      </c>
    </row>
    <row r="406" spans="1:1" ht="14.4" thickBot="1">
      <c r="A406" s="596" t="s">
        <v>822</v>
      </c>
    </row>
    <row r="407" spans="1:1" ht="14.4" thickBot="1">
      <c r="A407" s="596" t="s">
        <v>823</v>
      </c>
    </row>
    <row r="408" spans="1:1" ht="14.4" thickBot="1">
      <c r="A408" s="596" t="s">
        <v>824</v>
      </c>
    </row>
    <row r="409" spans="1:1" ht="14.4" thickBot="1">
      <c r="A409" s="596" t="s">
        <v>825</v>
      </c>
    </row>
    <row r="410" spans="1:1" ht="14.4" thickBot="1">
      <c r="A410" s="596" t="s">
        <v>826</v>
      </c>
    </row>
    <row r="411" spans="1:1" ht="14.4" thickBot="1">
      <c r="A411" s="596" t="s">
        <v>827</v>
      </c>
    </row>
    <row r="412" spans="1:1" ht="14.4" thickBot="1">
      <c r="A412" s="596" t="s">
        <v>828</v>
      </c>
    </row>
    <row r="413" spans="1:1" ht="14.4" thickBot="1">
      <c r="A413" s="596" t="s">
        <v>829</v>
      </c>
    </row>
    <row r="414" spans="1:1" ht="14.4" thickBot="1">
      <c r="A414" s="596" t="s">
        <v>830</v>
      </c>
    </row>
    <row r="415" spans="1:1" ht="14.4" thickBot="1">
      <c r="A415" s="596" t="s">
        <v>831</v>
      </c>
    </row>
    <row r="416" spans="1:1" ht="14.4" thickBot="1">
      <c r="A416" s="596" t="s">
        <v>832</v>
      </c>
    </row>
    <row r="417" spans="1:1" ht="14.4" thickBot="1">
      <c r="A417" s="596" t="s">
        <v>833</v>
      </c>
    </row>
    <row r="418" spans="1:1" ht="14.4" thickBot="1">
      <c r="A418" s="596" t="s">
        <v>834</v>
      </c>
    </row>
    <row r="419" spans="1:1" ht="14.4" thickBot="1">
      <c r="A419" s="596" t="s">
        <v>835</v>
      </c>
    </row>
    <row r="420" spans="1:1" ht="14.4" thickBot="1">
      <c r="A420" s="596" t="s">
        <v>836</v>
      </c>
    </row>
    <row r="421" spans="1:1" ht="14.4" thickBot="1">
      <c r="A421" s="596" t="s">
        <v>837</v>
      </c>
    </row>
    <row r="422" spans="1:1" ht="14.4" thickBot="1">
      <c r="A422" s="596" t="s">
        <v>838</v>
      </c>
    </row>
    <row r="423" spans="1:1" ht="14.4" thickBot="1">
      <c r="A423" s="596" t="s">
        <v>839</v>
      </c>
    </row>
    <row r="424" spans="1:1" ht="14.4" thickBot="1">
      <c r="A424" s="596" t="s">
        <v>840</v>
      </c>
    </row>
    <row r="425" spans="1:1" ht="14.4" thickBot="1">
      <c r="A425" s="596" t="s">
        <v>841</v>
      </c>
    </row>
    <row r="426" spans="1:1" ht="14.4" thickBot="1">
      <c r="A426" s="596" t="s">
        <v>842</v>
      </c>
    </row>
    <row r="427" spans="1:1" ht="14.4" thickBot="1">
      <c r="A427" s="596" t="s">
        <v>843</v>
      </c>
    </row>
    <row r="428" spans="1:1" ht="14.4" thickBot="1">
      <c r="A428" s="596" t="s">
        <v>844</v>
      </c>
    </row>
    <row r="429" spans="1:1" ht="14.4" thickBot="1">
      <c r="A429" s="596" t="s">
        <v>845</v>
      </c>
    </row>
    <row r="430" spans="1:1" ht="14.4" thickBot="1">
      <c r="A430" s="596" t="s">
        <v>846</v>
      </c>
    </row>
    <row r="431" spans="1:1" ht="14.4" thickBot="1">
      <c r="A431" s="596" t="s">
        <v>847</v>
      </c>
    </row>
    <row r="432" spans="1:1" ht="14.4" thickBot="1">
      <c r="A432" s="596" t="s">
        <v>848</v>
      </c>
    </row>
    <row r="433" spans="1:1" ht="14.4" thickBot="1">
      <c r="A433" s="596" t="s">
        <v>849</v>
      </c>
    </row>
    <row r="434" spans="1:1" ht="14.4" thickBot="1">
      <c r="A434" s="596" t="s">
        <v>850</v>
      </c>
    </row>
    <row r="435" spans="1:1" ht="14.4" thickBot="1">
      <c r="A435" s="596" t="s">
        <v>851</v>
      </c>
    </row>
    <row r="436" spans="1:1" ht="14.4" thickBot="1">
      <c r="A436" s="596" t="s">
        <v>852</v>
      </c>
    </row>
    <row r="437" spans="1:1" ht="14.4" thickBot="1">
      <c r="A437" s="596" t="s">
        <v>853</v>
      </c>
    </row>
    <row r="438" spans="1:1" ht="14.4" thickBot="1">
      <c r="A438" s="596" t="s">
        <v>854</v>
      </c>
    </row>
    <row r="439" spans="1:1" ht="14.4" thickBot="1">
      <c r="A439" s="596" t="s">
        <v>855</v>
      </c>
    </row>
    <row r="440" spans="1:1" ht="14.4" thickBot="1">
      <c r="A440" s="596" t="s">
        <v>856</v>
      </c>
    </row>
    <row r="441" spans="1:1" ht="14.4" thickBot="1">
      <c r="A441" s="596" t="s">
        <v>857</v>
      </c>
    </row>
    <row r="442" spans="1:1" ht="14.4" thickBot="1">
      <c r="A442" s="596" t="s">
        <v>858</v>
      </c>
    </row>
    <row r="443" spans="1:1" ht="14.4" thickBot="1">
      <c r="A443" s="596" t="s">
        <v>859</v>
      </c>
    </row>
    <row r="444" spans="1:1" ht="14.4" thickBot="1">
      <c r="A444" s="596" t="s">
        <v>860</v>
      </c>
    </row>
    <row r="445" spans="1:1" ht="14.4" thickBot="1">
      <c r="A445" s="596" t="s">
        <v>861</v>
      </c>
    </row>
    <row r="446" spans="1:1" ht="14.4" thickBot="1">
      <c r="A446" s="596" t="s">
        <v>862</v>
      </c>
    </row>
    <row r="447" spans="1:1" ht="14.4" thickBot="1">
      <c r="A447" s="596" t="s">
        <v>863</v>
      </c>
    </row>
    <row r="448" spans="1:1" ht="14.4" thickBot="1">
      <c r="A448" s="596" t="s">
        <v>864</v>
      </c>
    </row>
    <row r="449" spans="1:1" ht="14.4" thickBot="1">
      <c r="A449" s="596" t="s">
        <v>865</v>
      </c>
    </row>
    <row r="450" spans="1:1" ht="14.4" thickBot="1">
      <c r="A450" s="596" t="s">
        <v>866</v>
      </c>
    </row>
    <row r="451" spans="1:1" ht="14.4" thickBot="1">
      <c r="A451" s="596" t="s">
        <v>867</v>
      </c>
    </row>
    <row r="452" spans="1:1" ht="14.4" thickBot="1">
      <c r="A452" s="596" t="s">
        <v>868</v>
      </c>
    </row>
    <row r="453" spans="1:1" ht="14.4" thickBot="1">
      <c r="A453" s="596" t="s">
        <v>869</v>
      </c>
    </row>
    <row r="454" spans="1:1" ht="14.4" thickBot="1">
      <c r="A454" s="596" t="s">
        <v>870</v>
      </c>
    </row>
    <row r="455" spans="1:1" ht="14.4" thickBot="1">
      <c r="A455" s="596" t="s">
        <v>871</v>
      </c>
    </row>
    <row r="456" spans="1:1" ht="14.4" thickBot="1">
      <c r="A456" s="596" t="s">
        <v>872</v>
      </c>
    </row>
    <row r="457" spans="1:1" ht="14.4" thickBot="1">
      <c r="A457" s="596" t="s">
        <v>873</v>
      </c>
    </row>
    <row r="458" spans="1:1" ht="14.4" thickBot="1">
      <c r="A458" s="596" t="s">
        <v>874</v>
      </c>
    </row>
    <row r="459" spans="1:1" ht="14.4" thickBot="1">
      <c r="A459" s="596" t="s">
        <v>875</v>
      </c>
    </row>
    <row r="460" spans="1:1" ht="14.4" thickBot="1">
      <c r="A460" s="596" t="s">
        <v>876</v>
      </c>
    </row>
    <row r="461" spans="1:1" ht="14.4" thickBot="1">
      <c r="A461" s="596" t="s">
        <v>877</v>
      </c>
    </row>
    <row r="462" spans="1:1" ht="14.4" thickBot="1">
      <c r="A462" s="596" t="s">
        <v>878</v>
      </c>
    </row>
    <row r="463" spans="1:1" ht="14.4" thickBot="1">
      <c r="A463" s="596" t="s">
        <v>879</v>
      </c>
    </row>
    <row r="464" spans="1:1" ht="14.4" thickBot="1">
      <c r="A464" s="596" t="s">
        <v>880</v>
      </c>
    </row>
    <row r="465" spans="1:1" ht="14.4" thickBot="1">
      <c r="A465" s="596" t="s">
        <v>881</v>
      </c>
    </row>
    <row r="466" spans="1:1" ht="14.4" thickBot="1">
      <c r="A466" s="596" t="s">
        <v>882</v>
      </c>
    </row>
    <row r="467" spans="1:1" ht="14.4" thickBot="1">
      <c r="A467" s="596" t="s">
        <v>883</v>
      </c>
    </row>
    <row r="468" spans="1:1" ht="14.4" thickBot="1">
      <c r="A468" s="596" t="s">
        <v>884</v>
      </c>
    </row>
    <row r="469" spans="1:1" ht="14.4" thickBot="1">
      <c r="A469" s="596" t="s">
        <v>885</v>
      </c>
    </row>
    <row r="470" spans="1:1" ht="14.4" thickBot="1">
      <c r="A470" s="596" t="s">
        <v>886</v>
      </c>
    </row>
    <row r="471" spans="1:1" ht="14.4" thickBot="1">
      <c r="A471" s="596" t="s">
        <v>887</v>
      </c>
    </row>
    <row r="472" spans="1:1" ht="14.4" thickBot="1">
      <c r="A472" s="596" t="s">
        <v>888</v>
      </c>
    </row>
    <row r="473" spans="1:1" ht="14.4" thickBot="1">
      <c r="A473" s="596" t="s">
        <v>889</v>
      </c>
    </row>
    <row r="474" spans="1:1" ht="14.4" thickBot="1">
      <c r="A474" s="596" t="s">
        <v>890</v>
      </c>
    </row>
    <row r="475" spans="1:1" ht="14.4" thickBot="1">
      <c r="A475" s="596" t="s">
        <v>891</v>
      </c>
    </row>
    <row r="476" spans="1:1" ht="14.4" thickBot="1">
      <c r="A476" s="596" t="s">
        <v>892</v>
      </c>
    </row>
    <row r="477" spans="1:1" ht="14.4" thickBot="1">
      <c r="A477" s="596" t="s">
        <v>893</v>
      </c>
    </row>
    <row r="478" spans="1:1" ht="14.4" thickBot="1">
      <c r="A478" s="596" t="s">
        <v>894</v>
      </c>
    </row>
    <row r="479" spans="1:1" ht="14.4" thickBot="1">
      <c r="A479" s="596" t="s">
        <v>895</v>
      </c>
    </row>
    <row r="480" spans="1:1" ht="14.4" thickBot="1">
      <c r="A480" s="596" t="s">
        <v>896</v>
      </c>
    </row>
    <row r="481" spans="1:1" ht="14.4" thickBot="1">
      <c r="A481" s="596" t="s">
        <v>897</v>
      </c>
    </row>
    <row r="482" spans="1:1" ht="14.4" thickBot="1">
      <c r="A482" s="596" t="s">
        <v>898</v>
      </c>
    </row>
    <row r="483" spans="1:1" ht="14.4" thickBot="1">
      <c r="A483" s="596" t="s">
        <v>899</v>
      </c>
    </row>
    <row r="484" spans="1:1">
      <c r="A484" s="113"/>
    </row>
    <row r="485" spans="1:1">
      <c r="A485" s="113"/>
    </row>
    <row r="486" spans="1:1">
      <c r="A486" s="113"/>
    </row>
    <row r="487" spans="1:1">
      <c r="A487" s="113"/>
    </row>
    <row r="488" spans="1:1">
      <c r="A488" s="113"/>
    </row>
    <row r="489" spans="1:1">
      <c r="A489" s="113"/>
    </row>
    <row r="490" spans="1:1">
      <c r="A490" s="113"/>
    </row>
    <row r="491" spans="1:1">
      <c r="A491" s="113"/>
    </row>
    <row r="492" spans="1:1">
      <c r="A492" s="113"/>
    </row>
    <row r="493" spans="1:1">
      <c r="A493" s="113"/>
    </row>
    <row r="494" spans="1:1">
      <c r="A494" s="113"/>
    </row>
    <row r="495" spans="1:1">
      <c r="A495" s="113"/>
    </row>
    <row r="496" spans="1:1">
      <c r="A496" s="113"/>
    </row>
    <row r="497" spans="1:1">
      <c r="A497" s="113"/>
    </row>
    <row r="498" spans="1:1">
      <c r="A498" s="113"/>
    </row>
    <row r="499" spans="1:1">
      <c r="A499" s="113"/>
    </row>
    <row r="500" spans="1:1">
      <c r="A500" s="113"/>
    </row>
    <row r="501" spans="1:1">
      <c r="A501" s="113"/>
    </row>
    <row r="502" spans="1:1">
      <c r="A502" s="113"/>
    </row>
    <row r="503" spans="1:1">
      <c r="A503" s="113"/>
    </row>
    <row r="504" spans="1:1">
      <c r="A504" s="113"/>
    </row>
    <row r="505" spans="1:1">
      <c r="A505" s="113"/>
    </row>
    <row r="506" spans="1:1">
      <c r="A506" s="113"/>
    </row>
    <row r="507" spans="1:1">
      <c r="A507" s="113"/>
    </row>
    <row r="508" spans="1:1">
      <c r="A508" s="113"/>
    </row>
    <row r="509" spans="1:1">
      <c r="A509" s="113"/>
    </row>
    <row r="510" spans="1:1">
      <c r="A510" s="113"/>
    </row>
    <row r="511" spans="1:1">
      <c r="A511" s="113"/>
    </row>
    <row r="512" spans="1:1">
      <c r="A512" s="113"/>
    </row>
    <row r="513" spans="1:1">
      <c r="A513" s="113"/>
    </row>
    <row r="514" spans="1:1">
      <c r="A514" s="113"/>
    </row>
    <row r="515" spans="1:1">
      <c r="A515" s="113"/>
    </row>
    <row r="516" spans="1:1">
      <c r="A516" s="113"/>
    </row>
    <row r="517" spans="1:1">
      <c r="A517" s="113"/>
    </row>
    <row r="518" spans="1:1">
      <c r="A518" s="113"/>
    </row>
    <row r="519" spans="1:1">
      <c r="A519" s="113"/>
    </row>
    <row r="520" spans="1:1">
      <c r="A520" s="113"/>
    </row>
    <row r="521" spans="1:1">
      <c r="A521" s="113"/>
    </row>
    <row r="522" spans="1:1">
      <c r="A522" s="113"/>
    </row>
    <row r="523" spans="1:1">
      <c r="A523" s="113"/>
    </row>
    <row r="524" spans="1:1">
      <c r="A524" s="113"/>
    </row>
    <row r="525" spans="1:1">
      <c r="A525" s="113"/>
    </row>
    <row r="526" spans="1:1">
      <c r="A526" s="113"/>
    </row>
    <row r="527" spans="1:1">
      <c r="A527" s="113"/>
    </row>
    <row r="528" spans="1:1">
      <c r="A528" s="113"/>
    </row>
    <row r="529" spans="1:1">
      <c r="A529" s="113"/>
    </row>
    <row r="530" spans="1:1">
      <c r="A530" s="113"/>
    </row>
    <row r="531" spans="1:1">
      <c r="A531" s="113"/>
    </row>
    <row r="532" spans="1:1">
      <c r="A532" s="113"/>
    </row>
    <row r="533" spans="1:1">
      <c r="A533" s="113"/>
    </row>
    <row r="534" spans="1:1">
      <c r="A534" s="113"/>
    </row>
    <row r="535" spans="1:1">
      <c r="A535" s="113"/>
    </row>
    <row r="536" spans="1:1">
      <c r="A536" s="113"/>
    </row>
    <row r="537" spans="1:1">
      <c r="A537" s="113"/>
    </row>
    <row r="538" spans="1:1">
      <c r="A538" s="113"/>
    </row>
    <row r="539" spans="1:1">
      <c r="A539" s="113"/>
    </row>
    <row r="540" spans="1:1">
      <c r="A540" s="113"/>
    </row>
    <row r="541" spans="1:1">
      <c r="A541" s="113"/>
    </row>
    <row r="542" spans="1:1">
      <c r="A542" s="113"/>
    </row>
    <row r="543" spans="1:1">
      <c r="A543" s="113"/>
    </row>
    <row r="544" spans="1:1">
      <c r="A544" s="113"/>
    </row>
    <row r="545" spans="1:1">
      <c r="A545" s="113"/>
    </row>
    <row r="546" spans="1:1">
      <c r="A546" s="113"/>
    </row>
    <row r="547" spans="1:1">
      <c r="A547" s="113"/>
    </row>
    <row r="548" spans="1:1">
      <c r="A548" s="113"/>
    </row>
    <row r="549" spans="1:1">
      <c r="A549" s="113"/>
    </row>
    <row r="550" spans="1:1">
      <c r="A550" s="113"/>
    </row>
    <row r="551" spans="1:1">
      <c r="A551" s="113"/>
    </row>
    <row r="552" spans="1:1">
      <c r="A552" s="113"/>
    </row>
    <row r="553" spans="1:1">
      <c r="A553" s="113"/>
    </row>
    <row r="554" spans="1:1">
      <c r="A554" s="113"/>
    </row>
    <row r="555" spans="1:1">
      <c r="A555" s="113"/>
    </row>
    <row r="556" spans="1:1">
      <c r="A556" s="113"/>
    </row>
    <row r="557" spans="1:1">
      <c r="A557" s="113"/>
    </row>
    <row r="558" spans="1:1">
      <c r="A558" s="113"/>
    </row>
    <row r="559" spans="1:1">
      <c r="A559" s="113"/>
    </row>
    <row r="560" spans="1:1">
      <c r="A560" s="113"/>
    </row>
    <row r="561" spans="1:1">
      <c r="A561" s="113"/>
    </row>
    <row r="562" spans="1:1">
      <c r="A562" s="113"/>
    </row>
    <row r="563" spans="1:1">
      <c r="A563" s="113"/>
    </row>
    <row r="564" spans="1:1">
      <c r="A564" s="113"/>
    </row>
    <row r="565" spans="1:1">
      <c r="A565" s="113"/>
    </row>
    <row r="566" spans="1:1">
      <c r="A566" s="113"/>
    </row>
    <row r="567" spans="1:1">
      <c r="A567" s="113"/>
    </row>
    <row r="568" spans="1:1">
      <c r="A568" s="113"/>
    </row>
    <row r="569" spans="1:1">
      <c r="A569" s="113"/>
    </row>
    <row r="570" spans="1:1">
      <c r="A570" s="113"/>
    </row>
    <row r="571" spans="1:1">
      <c r="A571" s="113"/>
    </row>
    <row r="572" spans="1:1">
      <c r="A572" s="113"/>
    </row>
    <row r="573" spans="1:1">
      <c r="A573" s="113"/>
    </row>
    <row r="574" spans="1:1">
      <c r="A574" s="113"/>
    </row>
    <row r="575" spans="1:1">
      <c r="A575" s="113"/>
    </row>
    <row r="576" spans="1:1">
      <c r="A576" s="113"/>
    </row>
    <row r="577" spans="1:1">
      <c r="A577" s="113"/>
    </row>
    <row r="578" spans="1:1">
      <c r="A578" s="113"/>
    </row>
    <row r="579" spans="1:1">
      <c r="A579" s="113"/>
    </row>
    <row r="580" spans="1:1">
      <c r="A580" s="113"/>
    </row>
    <row r="581" spans="1:1">
      <c r="A581" s="113"/>
    </row>
    <row r="582" spans="1:1">
      <c r="A582" s="113"/>
    </row>
    <row r="583" spans="1:1">
      <c r="A583" s="113"/>
    </row>
    <row r="584" spans="1:1">
      <c r="A584" s="113"/>
    </row>
    <row r="585" spans="1:1">
      <c r="A585" s="113"/>
    </row>
    <row r="586" spans="1:1">
      <c r="A586" s="113"/>
    </row>
    <row r="587" spans="1:1">
      <c r="A587" s="113"/>
    </row>
    <row r="588" spans="1:1">
      <c r="A588" s="113"/>
    </row>
    <row r="589" spans="1:1">
      <c r="A589" s="113"/>
    </row>
    <row r="590" spans="1:1">
      <c r="A590" s="113"/>
    </row>
    <row r="591" spans="1:1">
      <c r="A591" s="113"/>
    </row>
    <row r="592" spans="1:1">
      <c r="A592" s="113"/>
    </row>
    <row r="593" spans="1:1">
      <c r="A593" s="113"/>
    </row>
    <row r="594" spans="1:1">
      <c r="A594" s="113"/>
    </row>
    <row r="595" spans="1:1">
      <c r="A595" s="113"/>
    </row>
    <row r="596" spans="1:1">
      <c r="A596" s="113"/>
    </row>
    <row r="597" spans="1:1">
      <c r="A597" s="113"/>
    </row>
    <row r="598" spans="1:1">
      <c r="A598" s="113"/>
    </row>
    <row r="599" spans="1:1">
      <c r="A599" s="113"/>
    </row>
    <row r="600" spans="1:1">
      <c r="A600" s="113"/>
    </row>
    <row r="601" spans="1:1">
      <c r="A601" s="113"/>
    </row>
    <row r="602" spans="1:1">
      <c r="A602" s="113"/>
    </row>
    <row r="603" spans="1:1">
      <c r="A603" s="113"/>
    </row>
    <row r="604" spans="1:1">
      <c r="A604" s="113"/>
    </row>
    <row r="605" spans="1:1">
      <c r="A605" s="113"/>
    </row>
    <row r="606" spans="1:1">
      <c r="A606" s="113"/>
    </row>
    <row r="607" spans="1:1">
      <c r="A607" s="113"/>
    </row>
    <row r="608" spans="1:1">
      <c r="A608" s="113"/>
    </row>
    <row r="609" spans="1:1">
      <c r="A609" s="113"/>
    </row>
    <row r="610" spans="1:1">
      <c r="A610" s="113"/>
    </row>
    <row r="611" spans="1:1">
      <c r="A611" s="113"/>
    </row>
    <row r="612" spans="1:1">
      <c r="A612" s="113"/>
    </row>
    <row r="613" spans="1:1">
      <c r="A613" s="113"/>
    </row>
    <row r="614" spans="1:1">
      <c r="A614" s="113"/>
    </row>
    <row r="615" spans="1:1">
      <c r="A615" s="113"/>
    </row>
    <row r="616" spans="1:1">
      <c r="A616" s="113"/>
    </row>
    <row r="617" spans="1:1">
      <c r="A617" s="113"/>
    </row>
    <row r="618" spans="1:1">
      <c r="A618" s="113"/>
    </row>
    <row r="619" spans="1:1">
      <c r="A619" s="113"/>
    </row>
    <row r="620" spans="1:1">
      <c r="A620" s="113"/>
    </row>
    <row r="621" spans="1:1">
      <c r="A621" s="113"/>
    </row>
    <row r="622" spans="1:1">
      <c r="A622" s="113"/>
    </row>
    <row r="623" spans="1:1">
      <c r="A623" s="113"/>
    </row>
    <row r="624" spans="1:1">
      <c r="A624" s="113"/>
    </row>
    <row r="625" spans="1:1">
      <c r="A625" s="113"/>
    </row>
    <row r="626" spans="1:1">
      <c r="A626" s="113"/>
    </row>
    <row r="627" spans="1:1">
      <c r="A627" s="113"/>
    </row>
    <row r="628" spans="1:1">
      <c r="A628" s="113"/>
    </row>
    <row r="629" spans="1:1">
      <c r="A629" s="113"/>
    </row>
    <row r="630" spans="1:1">
      <c r="A630" s="113"/>
    </row>
    <row r="631" spans="1:1">
      <c r="A631" s="113"/>
    </row>
    <row r="632" spans="1:1">
      <c r="A632" s="113"/>
    </row>
    <row r="633" spans="1:1">
      <c r="A633" s="113"/>
    </row>
    <row r="634" spans="1:1">
      <c r="A634" s="113"/>
    </row>
    <row r="635" spans="1:1">
      <c r="A635" s="113"/>
    </row>
    <row r="636" spans="1:1">
      <c r="A636" s="113"/>
    </row>
    <row r="637" spans="1:1">
      <c r="A637" s="113"/>
    </row>
    <row r="638" spans="1:1">
      <c r="A638" s="113"/>
    </row>
    <row r="639" spans="1:1">
      <c r="A639" s="113"/>
    </row>
    <row r="640" spans="1:1">
      <c r="A640" s="113"/>
    </row>
    <row r="641" spans="1:1">
      <c r="A641" s="113"/>
    </row>
    <row r="642" spans="1:1">
      <c r="A642" s="113"/>
    </row>
    <row r="643" spans="1:1">
      <c r="A643" s="113"/>
    </row>
    <row r="644" spans="1:1">
      <c r="A644" s="113"/>
    </row>
    <row r="645" spans="1:1">
      <c r="A645" s="113"/>
    </row>
    <row r="646" spans="1:1">
      <c r="A646" s="113"/>
    </row>
    <row r="647" spans="1:1">
      <c r="A647" s="113"/>
    </row>
    <row r="648" spans="1:1">
      <c r="A648" s="113"/>
    </row>
    <row r="649" spans="1:1">
      <c r="A649" s="113"/>
    </row>
    <row r="650" spans="1:1">
      <c r="A650" s="113"/>
    </row>
    <row r="651" spans="1:1">
      <c r="A651" s="113"/>
    </row>
    <row r="652" spans="1:1">
      <c r="A652" s="113"/>
    </row>
    <row r="653" spans="1:1">
      <c r="A653" s="113"/>
    </row>
    <row r="654" spans="1:1">
      <c r="A654" s="113"/>
    </row>
    <row r="655" spans="1:1">
      <c r="A655" s="113"/>
    </row>
    <row r="656" spans="1:1">
      <c r="A656" s="113"/>
    </row>
    <row r="657" spans="1:1">
      <c r="A657" s="113"/>
    </row>
    <row r="658" spans="1:1">
      <c r="A658" s="113"/>
    </row>
    <row r="659" spans="1:1">
      <c r="A659" s="113"/>
    </row>
    <row r="660" spans="1:1">
      <c r="A660" s="113"/>
    </row>
    <row r="661" spans="1:1">
      <c r="A661" s="113"/>
    </row>
    <row r="662" spans="1:1">
      <c r="A662" s="113"/>
    </row>
    <row r="663" spans="1:1">
      <c r="A663" s="113"/>
    </row>
    <row r="664" spans="1:1">
      <c r="A664" s="113"/>
    </row>
    <row r="665" spans="1:1">
      <c r="A665" s="113"/>
    </row>
    <row r="666" spans="1:1">
      <c r="A666" s="113"/>
    </row>
    <row r="667" spans="1:1">
      <c r="A667" s="113"/>
    </row>
    <row r="668" spans="1:1">
      <c r="A668" s="113"/>
    </row>
    <row r="669" spans="1:1">
      <c r="A669" s="113"/>
    </row>
    <row r="670" spans="1:1">
      <c r="A670" s="113"/>
    </row>
    <row r="671" spans="1:1">
      <c r="A671" s="113"/>
    </row>
    <row r="672" spans="1:1">
      <c r="A672" s="113"/>
    </row>
    <row r="673" spans="1:1">
      <c r="A673" s="113"/>
    </row>
    <row r="674" spans="1:1">
      <c r="A674" s="113"/>
    </row>
    <row r="675" spans="1:1">
      <c r="A675" s="113"/>
    </row>
    <row r="676" spans="1:1">
      <c r="A676" s="113"/>
    </row>
    <row r="677" spans="1:1">
      <c r="A677" s="113"/>
    </row>
    <row r="678" spans="1:1">
      <c r="A678" s="113"/>
    </row>
    <row r="679" spans="1:1">
      <c r="A679" s="113"/>
    </row>
    <row r="680" spans="1:1">
      <c r="A680" s="113"/>
    </row>
    <row r="681" spans="1:1">
      <c r="A681" s="113"/>
    </row>
    <row r="682" spans="1:1">
      <c r="A682" s="113"/>
    </row>
    <row r="683" spans="1:1">
      <c r="A683" s="113"/>
    </row>
    <row r="684" spans="1:1">
      <c r="A684" s="113"/>
    </row>
    <row r="685" spans="1:1">
      <c r="A685" s="113"/>
    </row>
    <row r="686" spans="1:1">
      <c r="A686" s="113"/>
    </row>
    <row r="687" spans="1:1">
      <c r="A687" s="113"/>
    </row>
    <row r="688" spans="1:1">
      <c r="A688" s="113"/>
    </row>
    <row r="689" spans="1:1">
      <c r="A689" s="113"/>
    </row>
    <row r="690" spans="1:1">
      <c r="A690" s="113"/>
    </row>
    <row r="691" spans="1:1">
      <c r="A691" s="113"/>
    </row>
    <row r="692" spans="1:1">
      <c r="A692" s="113"/>
    </row>
    <row r="693" spans="1:1">
      <c r="A693" s="113"/>
    </row>
    <row r="694" spans="1:1">
      <c r="A694" s="113"/>
    </row>
    <row r="695" spans="1:1">
      <c r="A695" s="113"/>
    </row>
    <row r="696" spans="1:1">
      <c r="A696" s="113"/>
    </row>
    <row r="697" spans="1:1">
      <c r="A697" s="113"/>
    </row>
    <row r="698" spans="1:1">
      <c r="A698" s="113"/>
    </row>
    <row r="699" spans="1:1">
      <c r="A699" s="113"/>
    </row>
    <row r="700" spans="1:1">
      <c r="A700" s="113"/>
    </row>
    <row r="701" spans="1:1">
      <c r="A701" s="113"/>
    </row>
    <row r="702" spans="1:1" ht="45.75" customHeight="1">
      <c r="A702" s="113"/>
    </row>
    <row r="703" spans="1:1">
      <c r="A703" s="113"/>
    </row>
    <row r="704" spans="1:1">
      <c r="A704" s="113"/>
    </row>
    <row r="705" spans="1:1">
      <c r="A705" s="113"/>
    </row>
    <row r="706" spans="1:1">
      <c r="A706" s="113"/>
    </row>
    <row r="707" spans="1:1">
      <c r="A707" s="113"/>
    </row>
    <row r="708" spans="1:1">
      <c r="A708" s="113"/>
    </row>
    <row r="709" spans="1:1">
      <c r="A709" s="113"/>
    </row>
    <row r="710" spans="1:1">
      <c r="A710" s="113"/>
    </row>
    <row r="711" spans="1:1">
      <c r="A711" s="113"/>
    </row>
    <row r="712" spans="1:1">
      <c r="A712" s="113"/>
    </row>
    <row r="713" spans="1:1">
      <c r="A713" s="113"/>
    </row>
    <row r="714" spans="1:1">
      <c r="A714" s="113"/>
    </row>
    <row r="715" spans="1:1">
      <c r="A715" s="113"/>
    </row>
    <row r="716" spans="1:1">
      <c r="A716" s="113"/>
    </row>
    <row r="717" spans="1:1">
      <c r="A717" s="113"/>
    </row>
    <row r="718" spans="1:1">
      <c r="A718" s="113"/>
    </row>
    <row r="719" spans="1:1">
      <c r="A719" s="113"/>
    </row>
    <row r="720" spans="1:1">
      <c r="A720" s="113"/>
    </row>
    <row r="721" spans="1:1">
      <c r="A721" s="113"/>
    </row>
    <row r="722" spans="1:1">
      <c r="A722" s="113"/>
    </row>
    <row r="723" spans="1:1">
      <c r="A723" s="113"/>
    </row>
    <row r="724" spans="1:1">
      <c r="A724" s="113"/>
    </row>
    <row r="725" spans="1:1">
      <c r="A725" s="113"/>
    </row>
    <row r="726" spans="1:1" ht="13.5" customHeight="1">
      <c r="A726" s="113"/>
    </row>
    <row r="727" spans="1:1">
      <c r="A727" s="113"/>
    </row>
    <row r="728" spans="1:1">
      <c r="A728" s="113"/>
    </row>
    <row r="729" spans="1:1">
      <c r="A729" s="113"/>
    </row>
    <row r="730" spans="1:1">
      <c r="A730" s="113"/>
    </row>
    <row r="731" spans="1:1">
      <c r="A731" s="113"/>
    </row>
    <row r="732" spans="1:1">
      <c r="A732" s="113"/>
    </row>
    <row r="733" spans="1:1">
      <c r="A733" s="113"/>
    </row>
    <row r="734" spans="1:1">
      <c r="A734" s="113"/>
    </row>
    <row r="735" spans="1:1">
      <c r="A735" s="113"/>
    </row>
    <row r="736" spans="1:1">
      <c r="A736" s="113"/>
    </row>
    <row r="737" spans="1:1">
      <c r="A737" s="113"/>
    </row>
    <row r="738" spans="1:1">
      <c r="A738" s="113"/>
    </row>
    <row r="739" spans="1:1">
      <c r="A739" s="113"/>
    </row>
    <row r="740" spans="1:1">
      <c r="A740" s="113"/>
    </row>
    <row r="741" spans="1:1">
      <c r="A741" s="113"/>
    </row>
    <row r="742" spans="1:1">
      <c r="A742" s="113"/>
    </row>
    <row r="743" spans="1:1">
      <c r="A743" s="113"/>
    </row>
    <row r="744" spans="1:1">
      <c r="A744" s="113"/>
    </row>
    <row r="745" spans="1:1">
      <c r="A745" s="113"/>
    </row>
    <row r="746" spans="1:1">
      <c r="A746" s="113"/>
    </row>
    <row r="747" spans="1:1">
      <c r="A747" s="113"/>
    </row>
    <row r="748" spans="1:1">
      <c r="A748" s="113"/>
    </row>
    <row r="749" spans="1:1">
      <c r="A749" s="113"/>
    </row>
    <row r="750" spans="1:1">
      <c r="A750" s="113"/>
    </row>
    <row r="751" spans="1:1">
      <c r="A751" s="113"/>
    </row>
    <row r="752" spans="1:1">
      <c r="A752" s="113"/>
    </row>
    <row r="753" spans="1:1">
      <c r="A753" s="113"/>
    </row>
    <row r="754" spans="1:1">
      <c r="A754" s="113"/>
    </row>
    <row r="755" spans="1:1">
      <c r="A755" s="113"/>
    </row>
    <row r="756" spans="1:1">
      <c r="A756" s="113"/>
    </row>
    <row r="757" spans="1:1">
      <c r="A757" s="113"/>
    </row>
    <row r="758" spans="1:1">
      <c r="A758" s="113"/>
    </row>
    <row r="759" spans="1:1">
      <c r="A759" s="113"/>
    </row>
    <row r="760" spans="1:1">
      <c r="A760" s="113"/>
    </row>
    <row r="761" spans="1:1">
      <c r="A761" s="113"/>
    </row>
    <row r="762" spans="1:1">
      <c r="A762" s="113"/>
    </row>
    <row r="763" spans="1:1">
      <c r="A763" s="113"/>
    </row>
    <row r="764" spans="1:1">
      <c r="A764" s="113"/>
    </row>
    <row r="765" spans="1:1">
      <c r="A765" s="113"/>
    </row>
    <row r="766" spans="1:1">
      <c r="A766" s="113"/>
    </row>
    <row r="767" spans="1:1">
      <c r="A767" s="113"/>
    </row>
    <row r="768" spans="1:1">
      <c r="A768" s="113"/>
    </row>
    <row r="769" spans="1:1">
      <c r="A769" s="113"/>
    </row>
    <row r="770" spans="1:1">
      <c r="A770" s="113"/>
    </row>
    <row r="771" spans="1:1">
      <c r="A771" s="113"/>
    </row>
    <row r="772" spans="1:1">
      <c r="A772" s="114"/>
    </row>
    <row r="773" spans="1:1">
      <c r="A773" s="97"/>
    </row>
    <row r="774" spans="1:1">
      <c r="A774" s="97"/>
    </row>
    <row r="775" spans="1:1">
      <c r="A775" s="97"/>
    </row>
    <row r="776" spans="1:1">
      <c r="A776" s="97"/>
    </row>
    <row r="777" spans="1:1">
      <c r="A777" s="97"/>
    </row>
    <row r="778" spans="1:1">
      <c r="A778" s="97"/>
    </row>
    <row r="779" spans="1:1">
      <c r="A779" s="97"/>
    </row>
    <row r="780" spans="1:1">
      <c r="A780" s="97"/>
    </row>
    <row r="781" spans="1:1">
      <c r="A781" s="97"/>
    </row>
    <row r="782" spans="1:1">
      <c r="A782" s="97"/>
    </row>
    <row r="783" spans="1:1">
      <c r="A783" s="97"/>
    </row>
    <row r="784" spans="1:1">
      <c r="A784" s="97"/>
    </row>
    <row r="785" spans="1:1">
      <c r="A785" s="97"/>
    </row>
    <row r="786" spans="1:1">
      <c r="A786" s="97"/>
    </row>
    <row r="787" spans="1:1">
      <c r="A787" s="97"/>
    </row>
    <row r="788" spans="1:1">
      <c r="A788" s="97"/>
    </row>
    <row r="789" spans="1:1">
      <c r="A789" s="97"/>
    </row>
    <row r="790" spans="1:1">
      <c r="A790" s="97"/>
    </row>
    <row r="791" spans="1:1">
      <c r="A791" s="97"/>
    </row>
    <row r="792" spans="1:1">
      <c r="A792" s="97"/>
    </row>
    <row r="793" spans="1:1">
      <c r="A793" s="97"/>
    </row>
    <row r="794" spans="1:1">
      <c r="A794" s="97"/>
    </row>
    <row r="795" spans="1:1">
      <c r="A795" s="97"/>
    </row>
    <row r="796" spans="1:1">
      <c r="A796" s="97"/>
    </row>
    <row r="797" spans="1:1">
      <c r="A797" s="97"/>
    </row>
    <row r="798" spans="1:1">
      <c r="A798" s="97"/>
    </row>
    <row r="799" spans="1:1">
      <c r="A799" s="9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 PER-001</vt:lpstr>
      <vt:lpstr>HOJA RESUMEN</vt:lpstr>
      <vt:lpstr>Instructivo de dilig.</vt:lpstr>
      <vt:lpstr>Preevaluación</vt:lpstr>
      <vt:lpstr>Tabla CIIU</vt:lpstr>
      <vt:lpstr>'F PER-001'!Área_de_impresión</vt:lpstr>
      <vt:lpstr>'F PER-001'!Títulos_a_imprimir</vt:lpstr>
    </vt:vector>
  </TitlesOfParts>
  <Company>ARD Inc Sucursal Colombia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Luis.Gomez</dc:creator>
  <cp:lastModifiedBy>computer</cp:lastModifiedBy>
  <cp:lastPrinted>2017-05-12T22:05:11Z</cp:lastPrinted>
  <dcterms:created xsi:type="dcterms:W3CDTF">2007-01-29T14:41:53Z</dcterms:created>
  <dcterms:modified xsi:type="dcterms:W3CDTF">2019-05-31T13:53:09Z</dcterms:modified>
</cp:coreProperties>
</file>