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ThisWorkbook" autoCompressPictures="0"/>
  <bookViews>
    <workbookView xWindow="0" yWindow="0" windowWidth="16608" windowHeight="6336"/>
  </bookViews>
  <sheets>
    <sheet name="F PER-001" sheetId="11" r:id="rId1"/>
    <sheet name="HOJA RESUMEN" sheetId="12" r:id="rId2"/>
    <sheet name="Instructivo de dilig." sheetId="7" r:id="rId3"/>
    <sheet name="Preevaluación" sheetId="5" r:id="rId4"/>
    <sheet name="Tabla CIIU" sheetId="13" r:id="rId5"/>
  </sheets>
  <definedNames>
    <definedName name="_xlnm.Print_Area" localSheetId="0">'F PER-001'!$B$1:$AR$318</definedName>
    <definedName name="_xlnm.Print_Titles" localSheetId="0">'F PER-001'!$1:$6</definedName>
  </definedNames>
  <calcPr calcId="124519" concurrentCalc="0"/>
  <fileRecoveryPr repairLoad="1"/>
</workbook>
</file>

<file path=xl/calcChain.xml><?xml version="1.0" encoding="utf-8"?>
<calcChain xmlns="http://schemas.openxmlformats.org/spreadsheetml/2006/main">
  <c r="BA322" i="11"/>
  <c r="O293"/>
  <c r="BA323"/>
  <c r="O294"/>
  <c r="S189"/>
  <c r="S188"/>
  <c r="S190"/>
  <c r="S191"/>
  <c r="S192"/>
  <c r="S193"/>
  <c r="S187"/>
  <c r="M261"/>
  <c r="Q261"/>
  <c r="Y261"/>
  <c r="S195"/>
  <c r="S196"/>
  <c r="S197"/>
  <c r="S198"/>
  <c r="S199"/>
  <c r="S200"/>
  <c r="S194"/>
  <c r="M262"/>
  <c r="Q262"/>
  <c r="Y262"/>
  <c r="S202"/>
  <c r="S203"/>
  <c r="S204"/>
  <c r="S205"/>
  <c r="S206"/>
  <c r="S207"/>
  <c r="S201"/>
  <c r="M263"/>
  <c r="Q263"/>
  <c r="Y263"/>
  <c r="S209"/>
  <c r="S210"/>
  <c r="S211"/>
  <c r="S212"/>
  <c r="S213"/>
  <c r="S214"/>
  <c r="S208"/>
  <c r="M264"/>
  <c r="Q264"/>
  <c r="Y264"/>
  <c r="S216"/>
  <c r="S217"/>
  <c r="S218"/>
  <c r="S219"/>
  <c r="S220"/>
  <c r="S221"/>
  <c r="S215"/>
  <c r="M265"/>
  <c r="Q265"/>
  <c r="Y265"/>
  <c r="S223"/>
  <c r="S224"/>
  <c r="S225"/>
  <c r="S226"/>
  <c r="S227"/>
  <c r="S228"/>
  <c r="S222"/>
  <c r="M266"/>
  <c r="Q266"/>
  <c r="Y266"/>
  <c r="S230"/>
  <c r="S231"/>
  <c r="S232"/>
  <c r="S233"/>
  <c r="S234"/>
  <c r="S235"/>
  <c r="S229"/>
  <c r="M267"/>
  <c r="Q267"/>
  <c r="Y267"/>
  <c r="S237"/>
  <c r="S238"/>
  <c r="S239"/>
  <c r="S240"/>
  <c r="S241"/>
  <c r="S242"/>
  <c r="S236"/>
  <c r="M268"/>
  <c r="Q268"/>
  <c r="Y268"/>
  <c r="S244"/>
  <c r="S245"/>
  <c r="S246"/>
  <c r="S247"/>
  <c r="S248"/>
  <c r="S249"/>
  <c r="S243"/>
  <c r="M269"/>
  <c r="Q269"/>
  <c r="Y269"/>
  <c r="S181"/>
  <c r="S182"/>
  <c r="S183"/>
  <c r="S184"/>
  <c r="S185"/>
  <c r="S186"/>
  <c r="S180"/>
  <c r="M260"/>
  <c r="Q260"/>
  <c r="Y260"/>
  <c r="U261"/>
  <c r="U262"/>
  <c r="U263"/>
  <c r="U264"/>
  <c r="U265"/>
  <c r="U266"/>
  <c r="U267"/>
  <c r="U268"/>
  <c r="U269"/>
  <c r="U260"/>
  <c r="D6" i="12"/>
  <c r="D5"/>
  <c r="D8"/>
  <c r="D4"/>
  <c r="D7"/>
  <c r="U270" i="11"/>
  <c r="P101"/>
  <c r="D9" i="12"/>
  <c r="Y270" i="11"/>
  <c r="Y273"/>
  <c r="AF270"/>
  <c r="AF273"/>
  <c r="AJ270"/>
  <c r="AJ273"/>
  <c r="M101"/>
  <c r="D10" i="12"/>
  <c r="AB270" i="11"/>
  <c r="D11" i="12"/>
  <c r="D12"/>
  <c r="D13"/>
  <c r="D14"/>
  <c r="D15"/>
  <c r="AD61" i="11"/>
  <c r="D16" i="12"/>
  <c r="AD62" i="11"/>
  <c r="D17" i="12"/>
  <c r="AD60" i="11"/>
  <c r="D18" i="12"/>
  <c r="AD66" i="11"/>
  <c r="D19" i="12"/>
  <c r="W61" i="11"/>
  <c r="AK61"/>
  <c r="D20" i="12"/>
  <c r="W62" i="11"/>
  <c r="AK62"/>
  <c r="D21" i="12"/>
  <c r="W59" i="11"/>
  <c r="AD59"/>
  <c r="AK59"/>
  <c r="D22" i="12"/>
  <c r="W66" i="11"/>
  <c r="AK66"/>
  <c r="D23" i="12"/>
  <c r="AD65" i="11"/>
  <c r="Q270"/>
  <c r="C101"/>
  <c r="D24" i="12"/>
  <c r="Q273" i="11"/>
  <c r="U273"/>
  <c r="AN273"/>
  <c r="AE273"/>
  <c r="AI273"/>
  <c r="AM273"/>
  <c r="D25" i="12"/>
  <c r="D26"/>
  <c r="D27"/>
  <c r="D28"/>
  <c r="AS332" i="11"/>
  <c r="AR332"/>
  <c r="AQ332"/>
  <c r="AP332"/>
  <c r="AO332"/>
  <c r="AN332"/>
  <c r="AM332"/>
  <c r="AL332"/>
  <c r="AK332"/>
  <c r="AJ332"/>
  <c r="AI332"/>
  <c r="AH332"/>
  <c r="AG332"/>
  <c r="AF332"/>
  <c r="AE332"/>
  <c r="AD332"/>
  <c r="AC332"/>
  <c r="AB332"/>
  <c r="AA332"/>
  <c r="Z332"/>
  <c r="Y332"/>
  <c r="X332"/>
  <c r="W332"/>
  <c r="V332"/>
  <c r="U332"/>
  <c r="T332"/>
  <c r="T322"/>
  <c r="U322"/>
  <c r="V322"/>
  <c r="W322"/>
  <c r="X322"/>
  <c r="Y322"/>
  <c r="Z322"/>
  <c r="AA322"/>
  <c r="AB322"/>
  <c r="AC322"/>
  <c r="AD322"/>
  <c r="AE322"/>
  <c r="AF322"/>
  <c r="AG322"/>
  <c r="AH322"/>
  <c r="AI322"/>
  <c r="AJ322"/>
  <c r="AK322"/>
  <c r="AL322"/>
  <c r="AM322"/>
  <c r="AN322"/>
  <c r="AO322"/>
  <c r="AP322"/>
  <c r="AQ322"/>
  <c r="AR322"/>
  <c r="AU322"/>
  <c r="AA293"/>
  <c r="CB293"/>
  <c r="CB306"/>
  <c r="T323"/>
  <c r="U323"/>
  <c r="V323"/>
  <c r="W323"/>
  <c r="X323"/>
  <c r="Y323"/>
  <c r="Z323"/>
  <c r="AA323"/>
  <c r="AB323"/>
  <c r="AC323"/>
  <c r="AD323"/>
  <c r="AE323"/>
  <c r="AF323"/>
  <c r="AG323"/>
  <c r="AH323"/>
  <c r="AI323"/>
  <c r="AJ323"/>
  <c r="AK323"/>
  <c r="AL323"/>
  <c r="AM323"/>
  <c r="AN323"/>
  <c r="AO323"/>
  <c r="AP323"/>
  <c r="AQ323"/>
  <c r="AR323"/>
  <c r="AU323"/>
  <c r="AA294"/>
  <c r="CB294"/>
  <c r="CB307"/>
  <c r="T324"/>
  <c r="V324"/>
  <c r="X324"/>
  <c r="Z324"/>
  <c r="AB324"/>
  <c r="AD324"/>
  <c r="AF324"/>
  <c r="AH324"/>
  <c r="AJ324"/>
  <c r="AL324"/>
  <c r="AN324"/>
  <c r="AP324"/>
  <c r="AR324"/>
  <c r="U324"/>
  <c r="W324"/>
  <c r="Y324"/>
  <c r="AA324"/>
  <c r="AC324"/>
  <c r="AE324"/>
  <c r="AG324"/>
  <c r="AI324"/>
  <c r="AK324"/>
  <c r="AM324"/>
  <c r="AO324"/>
  <c r="AQ324"/>
  <c r="AU324"/>
  <c r="AA295"/>
  <c r="CB295"/>
  <c r="CB308"/>
  <c r="T325"/>
  <c r="V325"/>
  <c r="X325"/>
  <c r="Z325"/>
  <c r="AB325"/>
  <c r="AD325"/>
  <c r="AF325"/>
  <c r="AH325"/>
  <c r="AJ325"/>
  <c r="AL325"/>
  <c r="AN325"/>
  <c r="AP325"/>
  <c r="AR325"/>
  <c r="U325"/>
  <c r="W325"/>
  <c r="Y325"/>
  <c r="AA325"/>
  <c r="AC325"/>
  <c r="AE325"/>
  <c r="AG325"/>
  <c r="AI325"/>
  <c r="AK325"/>
  <c r="AM325"/>
  <c r="AO325"/>
  <c r="AQ325"/>
  <c r="AU325"/>
  <c r="AA296"/>
  <c r="CB296"/>
  <c r="CB309"/>
  <c r="T326"/>
  <c r="V326"/>
  <c r="X326"/>
  <c r="Z326"/>
  <c r="AB326"/>
  <c r="AD326"/>
  <c r="AF326"/>
  <c r="AH326"/>
  <c r="AJ326"/>
  <c r="AL326"/>
  <c r="AN326"/>
  <c r="AP326"/>
  <c r="AR326"/>
  <c r="U326"/>
  <c r="W326"/>
  <c r="Y326"/>
  <c r="AA326"/>
  <c r="AC326"/>
  <c r="AE326"/>
  <c r="AG326"/>
  <c r="AI326"/>
  <c r="AK326"/>
  <c r="AM326"/>
  <c r="AO326"/>
  <c r="AQ326"/>
  <c r="AU326"/>
  <c r="AA297"/>
  <c r="CB297"/>
  <c r="CB310"/>
  <c r="T327"/>
  <c r="V327"/>
  <c r="X327"/>
  <c r="Z327"/>
  <c r="AB327"/>
  <c r="AD327"/>
  <c r="AF327"/>
  <c r="AH327"/>
  <c r="AJ327"/>
  <c r="AL327"/>
  <c r="AN327"/>
  <c r="AP327"/>
  <c r="AR327"/>
  <c r="U327"/>
  <c r="W327"/>
  <c r="Y327"/>
  <c r="AA327"/>
  <c r="AC327"/>
  <c r="AE327"/>
  <c r="AG327"/>
  <c r="AI327"/>
  <c r="AK327"/>
  <c r="AM327"/>
  <c r="AO327"/>
  <c r="AQ327"/>
  <c r="AU327"/>
  <c r="AA298"/>
  <c r="CB298"/>
  <c r="CB311"/>
  <c r="T328"/>
  <c r="V328"/>
  <c r="X328"/>
  <c r="Z328"/>
  <c r="AB328"/>
  <c r="AD328"/>
  <c r="AF328"/>
  <c r="AH328"/>
  <c r="AJ328"/>
  <c r="AL328"/>
  <c r="AN328"/>
  <c r="AP328"/>
  <c r="AR328"/>
  <c r="U328"/>
  <c r="W328"/>
  <c r="Y328"/>
  <c r="AA328"/>
  <c r="AC328"/>
  <c r="AE328"/>
  <c r="AG328"/>
  <c r="AI328"/>
  <c r="AK328"/>
  <c r="AM328"/>
  <c r="AO328"/>
  <c r="AQ328"/>
  <c r="AU328"/>
  <c r="AA299"/>
  <c r="CB299"/>
  <c r="CB312"/>
  <c r="T329"/>
  <c r="V329"/>
  <c r="X329"/>
  <c r="Z329"/>
  <c r="AB329"/>
  <c r="AD329"/>
  <c r="AF329"/>
  <c r="AH329"/>
  <c r="AJ329"/>
  <c r="AL329"/>
  <c r="AN329"/>
  <c r="AP329"/>
  <c r="AR329"/>
  <c r="U329"/>
  <c r="W329"/>
  <c r="Y329"/>
  <c r="AA329"/>
  <c r="AC329"/>
  <c r="AE329"/>
  <c r="AG329"/>
  <c r="AI329"/>
  <c r="AK329"/>
  <c r="AM329"/>
  <c r="AO329"/>
  <c r="AQ329"/>
  <c r="AU329"/>
  <c r="AA300"/>
  <c r="CB300"/>
  <c r="CB313"/>
  <c r="T330"/>
  <c r="V330"/>
  <c r="X330"/>
  <c r="Z330"/>
  <c r="AB330"/>
  <c r="AD330"/>
  <c r="AF330"/>
  <c r="AH330"/>
  <c r="AJ330"/>
  <c r="AL330"/>
  <c r="AN330"/>
  <c r="AP330"/>
  <c r="AR330"/>
  <c r="U330"/>
  <c r="W330"/>
  <c r="Y330"/>
  <c r="AA330"/>
  <c r="AC330"/>
  <c r="AE330"/>
  <c r="AG330"/>
  <c r="AI330"/>
  <c r="AK330"/>
  <c r="AM330"/>
  <c r="AO330"/>
  <c r="AQ330"/>
  <c r="AU330"/>
  <c r="AA301"/>
  <c r="CB301"/>
  <c r="CB314"/>
  <c r="T331"/>
  <c r="V331"/>
  <c r="X331"/>
  <c r="Z331"/>
  <c r="AB331"/>
  <c r="AD331"/>
  <c r="AF331"/>
  <c r="AH331"/>
  <c r="AJ331"/>
  <c r="AL331"/>
  <c r="AN331"/>
  <c r="AP331"/>
  <c r="AR331"/>
  <c r="U331"/>
  <c r="W331"/>
  <c r="Y331"/>
  <c r="AA331"/>
  <c r="AC331"/>
  <c r="AE331"/>
  <c r="AG331"/>
  <c r="AI331"/>
  <c r="AK331"/>
  <c r="AM331"/>
  <c r="AO331"/>
  <c r="AQ331"/>
  <c r="AU331"/>
  <c r="AA302"/>
  <c r="CB302"/>
  <c r="CB315"/>
  <c r="CB318"/>
  <c r="CB320"/>
  <c r="CA293"/>
  <c r="CA306"/>
  <c r="CA294"/>
  <c r="CA307"/>
  <c r="CA295"/>
  <c r="CA308"/>
  <c r="CA296"/>
  <c r="CA309"/>
  <c r="CA297"/>
  <c r="CA310"/>
  <c r="CA298"/>
  <c r="CA311"/>
  <c r="CA299"/>
  <c r="CA312"/>
  <c r="CA300"/>
  <c r="CA313"/>
  <c r="CA301"/>
  <c r="CA314"/>
  <c r="CA302"/>
  <c r="CA315"/>
  <c r="CA318"/>
  <c r="CA320"/>
  <c r="BZ293"/>
  <c r="BZ306"/>
  <c r="BZ294"/>
  <c r="BZ307"/>
  <c r="BZ295"/>
  <c r="BZ308"/>
  <c r="BZ296"/>
  <c r="BZ309"/>
  <c r="BZ297"/>
  <c r="BZ310"/>
  <c r="BZ298"/>
  <c r="BZ311"/>
  <c r="BZ299"/>
  <c r="BZ312"/>
  <c r="BZ300"/>
  <c r="BZ313"/>
  <c r="BZ301"/>
  <c r="BZ314"/>
  <c r="BZ302"/>
  <c r="BZ315"/>
  <c r="BZ318"/>
  <c r="BZ320"/>
  <c r="BY293"/>
  <c r="BY306"/>
  <c r="BY294"/>
  <c r="BY307"/>
  <c r="BY295"/>
  <c r="BY308"/>
  <c r="BY296"/>
  <c r="BY309"/>
  <c r="BY297"/>
  <c r="BY310"/>
  <c r="BY298"/>
  <c r="BY311"/>
  <c r="BY299"/>
  <c r="BY312"/>
  <c r="BY300"/>
  <c r="BY313"/>
  <c r="BY301"/>
  <c r="BY314"/>
  <c r="BY302"/>
  <c r="BY315"/>
  <c r="BY318"/>
  <c r="BY320"/>
  <c r="BX293"/>
  <c r="BX306"/>
  <c r="BX294"/>
  <c r="BX307"/>
  <c r="BX295"/>
  <c r="BX308"/>
  <c r="BX296"/>
  <c r="BX309"/>
  <c r="BX297"/>
  <c r="BX310"/>
  <c r="BX298"/>
  <c r="BX311"/>
  <c r="BX299"/>
  <c r="BX312"/>
  <c r="BX300"/>
  <c r="BX313"/>
  <c r="BX301"/>
  <c r="BX314"/>
  <c r="BX302"/>
  <c r="BX315"/>
  <c r="BX318"/>
  <c r="BX320"/>
  <c r="BW293"/>
  <c r="BW306"/>
  <c r="BW294"/>
  <c r="BW307"/>
  <c r="BW295"/>
  <c r="BW308"/>
  <c r="BW296"/>
  <c r="BW309"/>
  <c r="BW297"/>
  <c r="BW310"/>
  <c r="BW298"/>
  <c r="BW311"/>
  <c r="BW299"/>
  <c r="BW312"/>
  <c r="BW300"/>
  <c r="BW313"/>
  <c r="BW301"/>
  <c r="BW314"/>
  <c r="BW302"/>
  <c r="BW315"/>
  <c r="BW318"/>
  <c r="BW320"/>
  <c r="AD293"/>
  <c r="X260"/>
  <c r="AG293"/>
  <c r="AN293"/>
  <c r="BV293"/>
  <c r="BV306"/>
  <c r="AD294"/>
  <c r="X261"/>
  <c r="AG294"/>
  <c r="AN294"/>
  <c r="BV294"/>
  <c r="BV307"/>
  <c r="BV295"/>
  <c r="BV308"/>
  <c r="BV296"/>
  <c r="BV309"/>
  <c r="BV297"/>
  <c r="BV310"/>
  <c r="BV298"/>
  <c r="BV311"/>
  <c r="BV299"/>
  <c r="BV312"/>
  <c r="BV300"/>
  <c r="BV313"/>
  <c r="BV301"/>
  <c r="BV314"/>
  <c r="BV302"/>
  <c r="BV315"/>
  <c r="BV318"/>
  <c r="BV320"/>
  <c r="BU293"/>
  <c r="BU306"/>
  <c r="BU294"/>
  <c r="BU307"/>
  <c r="BU295"/>
  <c r="BU308"/>
  <c r="BU296"/>
  <c r="BU309"/>
  <c r="BU297"/>
  <c r="BU310"/>
  <c r="BU298"/>
  <c r="BU311"/>
  <c r="BU299"/>
  <c r="BU312"/>
  <c r="BU300"/>
  <c r="BU313"/>
  <c r="BU301"/>
  <c r="BU314"/>
  <c r="BU302"/>
  <c r="BU315"/>
  <c r="BU318"/>
  <c r="BU320"/>
  <c r="BT293"/>
  <c r="BT306"/>
  <c r="BT294"/>
  <c r="BT307"/>
  <c r="BT295"/>
  <c r="BT308"/>
  <c r="BT296"/>
  <c r="BT309"/>
  <c r="BT297"/>
  <c r="BT310"/>
  <c r="BT298"/>
  <c r="BT311"/>
  <c r="BT299"/>
  <c r="BT312"/>
  <c r="BT300"/>
  <c r="BT313"/>
  <c r="BT301"/>
  <c r="BT314"/>
  <c r="BT302"/>
  <c r="BT315"/>
  <c r="BT318"/>
  <c r="BT320"/>
  <c r="BS293"/>
  <c r="BS306"/>
  <c r="BS294"/>
  <c r="BS307"/>
  <c r="BS295"/>
  <c r="BS308"/>
  <c r="BS296"/>
  <c r="BS309"/>
  <c r="BS297"/>
  <c r="BS310"/>
  <c r="BS298"/>
  <c r="BS311"/>
  <c r="BS299"/>
  <c r="BS312"/>
  <c r="BS300"/>
  <c r="BS313"/>
  <c r="BS301"/>
  <c r="BS314"/>
  <c r="BS302"/>
  <c r="BS315"/>
  <c r="BS318"/>
  <c r="BS320"/>
  <c r="BR293"/>
  <c r="BR306"/>
  <c r="BR294"/>
  <c r="BR307"/>
  <c r="BR295"/>
  <c r="BR308"/>
  <c r="BR296"/>
  <c r="BR309"/>
  <c r="BR297"/>
  <c r="BR310"/>
  <c r="BR298"/>
  <c r="BR311"/>
  <c r="BR299"/>
  <c r="BR312"/>
  <c r="BR300"/>
  <c r="BR313"/>
  <c r="BR301"/>
  <c r="BR314"/>
  <c r="BR302"/>
  <c r="BR315"/>
  <c r="BR318"/>
  <c r="BR320"/>
  <c r="BQ293"/>
  <c r="BQ306"/>
  <c r="BQ294"/>
  <c r="BQ307"/>
  <c r="BQ295"/>
  <c r="BQ308"/>
  <c r="BQ296"/>
  <c r="BQ309"/>
  <c r="BQ297"/>
  <c r="BQ310"/>
  <c r="BQ298"/>
  <c r="BQ311"/>
  <c r="BQ299"/>
  <c r="BQ312"/>
  <c r="BQ300"/>
  <c r="BQ313"/>
  <c r="BQ301"/>
  <c r="BQ314"/>
  <c r="BQ302"/>
  <c r="BQ315"/>
  <c r="BQ318"/>
  <c r="BQ320"/>
  <c r="BQ321"/>
  <c r="BR321"/>
  <c r="BS321"/>
  <c r="BT321"/>
  <c r="BU321"/>
  <c r="BV321"/>
  <c r="BW321"/>
  <c r="BX321"/>
  <c r="BY321"/>
  <c r="BZ321"/>
  <c r="CA321"/>
  <c r="CB321"/>
  <c r="CO321"/>
  <c r="CN321"/>
  <c r="CO324"/>
  <c r="CO331"/>
  <c r="CM321"/>
  <c r="CN324"/>
  <c r="CN331"/>
  <c r="CL321"/>
  <c r="CM324"/>
  <c r="CM331"/>
  <c r="CK321"/>
  <c r="CL324"/>
  <c r="CL331"/>
  <c r="CJ321"/>
  <c r="CK324"/>
  <c r="CK331"/>
  <c r="CI321"/>
  <c r="CJ324"/>
  <c r="CJ331"/>
  <c r="CH321"/>
  <c r="CI324"/>
  <c r="CI331"/>
  <c r="CG321"/>
  <c r="CH324"/>
  <c r="CH331"/>
  <c r="CF321"/>
  <c r="CG324"/>
  <c r="CG331"/>
  <c r="CE321"/>
  <c r="CF324"/>
  <c r="CF331"/>
  <c r="CD321"/>
  <c r="CE324"/>
  <c r="CE331"/>
  <c r="CD324"/>
  <c r="CD331"/>
  <c r="AY331"/>
  <c r="BA331"/>
  <c r="AS331"/>
  <c r="DX293"/>
  <c r="DX294"/>
  <c r="DX295"/>
  <c r="DX296"/>
  <c r="DX297"/>
  <c r="DX298"/>
  <c r="DX299"/>
  <c r="DX300"/>
  <c r="DX301"/>
  <c r="DX302"/>
  <c r="DX303"/>
  <c r="CO328"/>
  <c r="CO330"/>
  <c r="DW293"/>
  <c r="DW294"/>
  <c r="DW295"/>
  <c r="DW296"/>
  <c r="DW297"/>
  <c r="DW298"/>
  <c r="DW299"/>
  <c r="DW300"/>
  <c r="DW301"/>
  <c r="DW302"/>
  <c r="DW303"/>
  <c r="CN328"/>
  <c r="CN330"/>
  <c r="DV293"/>
  <c r="DV294"/>
  <c r="DV295"/>
  <c r="DV296"/>
  <c r="DV297"/>
  <c r="DV298"/>
  <c r="DV299"/>
  <c r="DV300"/>
  <c r="DV301"/>
  <c r="DV302"/>
  <c r="DV303"/>
  <c r="CM328"/>
  <c r="CM330"/>
  <c r="DU293"/>
  <c r="DU294"/>
  <c r="DU295"/>
  <c r="DU296"/>
  <c r="DU297"/>
  <c r="DU298"/>
  <c r="DU299"/>
  <c r="DU300"/>
  <c r="DU301"/>
  <c r="DU302"/>
  <c r="DU303"/>
  <c r="CL328"/>
  <c r="CL330"/>
  <c r="DT293"/>
  <c r="DT294"/>
  <c r="DT295"/>
  <c r="DT296"/>
  <c r="DT297"/>
  <c r="DT298"/>
  <c r="DT299"/>
  <c r="DT300"/>
  <c r="DT301"/>
  <c r="DT302"/>
  <c r="DT303"/>
  <c r="CK328"/>
  <c r="CK330"/>
  <c r="DS293"/>
  <c r="DS294"/>
  <c r="DS295"/>
  <c r="DS296"/>
  <c r="DS297"/>
  <c r="DS298"/>
  <c r="DS299"/>
  <c r="DS300"/>
  <c r="DS301"/>
  <c r="DS302"/>
  <c r="DS303"/>
  <c r="CJ328"/>
  <c r="CJ330"/>
  <c r="DR293"/>
  <c r="DR294"/>
  <c r="DR295"/>
  <c r="DR296"/>
  <c r="DR297"/>
  <c r="DR298"/>
  <c r="DR299"/>
  <c r="DR300"/>
  <c r="DR301"/>
  <c r="DR302"/>
  <c r="DR303"/>
  <c r="CI328"/>
  <c r="AJ293"/>
  <c r="ER293"/>
  <c r="FE293"/>
  <c r="FR293"/>
  <c r="AJ294"/>
  <c r="ER294"/>
  <c r="FE294"/>
  <c r="FR294"/>
  <c r="ER295"/>
  <c r="FE295"/>
  <c r="FR295"/>
  <c r="ER296"/>
  <c r="FE296"/>
  <c r="FR296"/>
  <c r="ER297"/>
  <c r="FE297"/>
  <c r="FR297"/>
  <c r="ER298"/>
  <c r="FE298"/>
  <c r="FR298"/>
  <c r="ER299"/>
  <c r="FE299"/>
  <c r="FR299"/>
  <c r="ER300"/>
  <c r="FE300"/>
  <c r="FR300"/>
  <c r="ER301"/>
  <c r="FE301"/>
  <c r="FR301"/>
  <c r="ER302"/>
  <c r="FE302"/>
  <c r="FR302"/>
  <c r="FR303"/>
  <c r="CI329"/>
  <c r="CI330"/>
  <c r="DQ293"/>
  <c r="DQ294"/>
  <c r="DQ295"/>
  <c r="DQ296"/>
  <c r="DQ297"/>
  <c r="DQ298"/>
  <c r="DQ299"/>
  <c r="DQ300"/>
  <c r="DQ301"/>
  <c r="DQ302"/>
  <c r="DQ303"/>
  <c r="CH328"/>
  <c r="CH330"/>
  <c r="DP293"/>
  <c r="DP294"/>
  <c r="DP295"/>
  <c r="DP296"/>
  <c r="DP297"/>
  <c r="DP298"/>
  <c r="DP299"/>
  <c r="DP300"/>
  <c r="DP301"/>
  <c r="DP302"/>
  <c r="DP303"/>
  <c r="CG328"/>
  <c r="EP293"/>
  <c r="EC293"/>
  <c r="FC293"/>
  <c r="FP293"/>
  <c r="FP303"/>
  <c r="CG329"/>
  <c r="CG330"/>
  <c r="DO293"/>
  <c r="DO294"/>
  <c r="DO295"/>
  <c r="DO296"/>
  <c r="DO297"/>
  <c r="DO298"/>
  <c r="DO299"/>
  <c r="DO300"/>
  <c r="DO301"/>
  <c r="DO302"/>
  <c r="DO303"/>
  <c r="CF328"/>
  <c r="EO293"/>
  <c r="FB293"/>
  <c r="FO293"/>
  <c r="EO294"/>
  <c r="EB294"/>
  <c r="FB294"/>
  <c r="FO294"/>
  <c r="EO295"/>
  <c r="FB295"/>
  <c r="FO295"/>
  <c r="EO296"/>
  <c r="FB296"/>
  <c r="FO296"/>
  <c r="EO297"/>
  <c r="FB297"/>
  <c r="FO297"/>
  <c r="EO298"/>
  <c r="FB298"/>
  <c r="FO298"/>
  <c r="EO299"/>
  <c r="FB299"/>
  <c r="FO299"/>
  <c r="EO300"/>
  <c r="FB300"/>
  <c r="FO300"/>
  <c r="EO301"/>
  <c r="FB301"/>
  <c r="FO301"/>
  <c r="EO302"/>
  <c r="FB302"/>
  <c r="FO302"/>
  <c r="FO303"/>
  <c r="CF329"/>
  <c r="CF330"/>
  <c r="DN293"/>
  <c r="DN294"/>
  <c r="DN295"/>
  <c r="DN296"/>
  <c r="DN297"/>
  <c r="DN298"/>
  <c r="DN299"/>
  <c r="DN300"/>
  <c r="DN301"/>
  <c r="DN302"/>
  <c r="DN303"/>
  <c r="CE328"/>
  <c r="EN293"/>
  <c r="FA293"/>
  <c r="FN293"/>
  <c r="FN303"/>
  <c r="CE329"/>
  <c r="CE330"/>
  <c r="DM293"/>
  <c r="DM294"/>
  <c r="DM295"/>
  <c r="DM296"/>
  <c r="DM297"/>
  <c r="DM298"/>
  <c r="DM299"/>
  <c r="DM300"/>
  <c r="DM301"/>
  <c r="DM302"/>
  <c r="DM303"/>
  <c r="CD328"/>
  <c r="EM293"/>
  <c r="DZ293"/>
  <c r="EZ293"/>
  <c r="FM293"/>
  <c r="EM294"/>
  <c r="EZ294"/>
  <c r="FM294"/>
  <c r="EM295"/>
  <c r="EZ295"/>
  <c r="FM295"/>
  <c r="EM296"/>
  <c r="EZ296"/>
  <c r="FM296"/>
  <c r="EM297"/>
  <c r="EZ297"/>
  <c r="FM297"/>
  <c r="EM298"/>
  <c r="EZ298"/>
  <c r="FM298"/>
  <c r="EM299"/>
  <c r="EZ299"/>
  <c r="FM299"/>
  <c r="EM300"/>
  <c r="EZ300"/>
  <c r="FM300"/>
  <c r="EM301"/>
  <c r="EZ301"/>
  <c r="FM301"/>
  <c r="EM302"/>
  <c r="EZ302"/>
  <c r="FM302"/>
  <c r="FM303"/>
  <c r="CD329"/>
  <c r="CD330"/>
  <c r="AY330"/>
  <c r="BA330"/>
  <c r="AS330"/>
  <c r="EX293"/>
  <c r="FK293"/>
  <c r="FX293"/>
  <c r="EX294"/>
  <c r="FK294"/>
  <c r="FX294"/>
  <c r="EX295"/>
  <c r="FK295"/>
  <c r="FX295"/>
  <c r="EX296"/>
  <c r="FK296"/>
  <c r="FX296"/>
  <c r="EX297"/>
  <c r="FK297"/>
  <c r="FX297"/>
  <c r="EX298"/>
  <c r="FK298"/>
  <c r="FX298"/>
  <c r="EX299"/>
  <c r="FK299"/>
  <c r="FX299"/>
  <c r="EX300"/>
  <c r="FK300"/>
  <c r="FX300"/>
  <c r="EX301"/>
  <c r="FK301"/>
  <c r="FX301"/>
  <c r="EX302"/>
  <c r="FK302"/>
  <c r="FX302"/>
  <c r="FX303"/>
  <c r="CO329"/>
  <c r="EW293"/>
  <c r="FJ293"/>
  <c r="FW293"/>
  <c r="EW294"/>
  <c r="FJ294"/>
  <c r="FW294"/>
  <c r="EW295"/>
  <c r="FJ295"/>
  <c r="FW295"/>
  <c r="EW296"/>
  <c r="FJ296"/>
  <c r="FW296"/>
  <c r="EW297"/>
  <c r="FJ297"/>
  <c r="FW297"/>
  <c r="EW298"/>
  <c r="FJ298"/>
  <c r="FW298"/>
  <c r="EW299"/>
  <c r="FJ299"/>
  <c r="FW299"/>
  <c r="EW300"/>
  <c r="FJ300"/>
  <c r="FW300"/>
  <c r="EW301"/>
  <c r="FJ301"/>
  <c r="FW301"/>
  <c r="EW302"/>
  <c r="FJ302"/>
  <c r="FW302"/>
  <c r="FW303"/>
  <c r="CN329"/>
  <c r="EV293"/>
  <c r="FI293"/>
  <c r="FV293"/>
  <c r="EV294"/>
  <c r="FI294"/>
  <c r="FV294"/>
  <c r="EV295"/>
  <c r="FI295"/>
  <c r="FV295"/>
  <c r="EV296"/>
  <c r="FI296"/>
  <c r="FV296"/>
  <c r="EV297"/>
  <c r="FI297"/>
  <c r="FV297"/>
  <c r="EV298"/>
  <c r="FI298"/>
  <c r="FV298"/>
  <c r="EV299"/>
  <c r="FI299"/>
  <c r="FV299"/>
  <c r="EV300"/>
  <c r="FI300"/>
  <c r="FV300"/>
  <c r="EV301"/>
  <c r="FI301"/>
  <c r="FV301"/>
  <c r="EV302"/>
  <c r="FI302"/>
  <c r="FV302"/>
  <c r="FV303"/>
  <c r="CM329"/>
  <c r="EU293"/>
  <c r="FH293"/>
  <c r="FU293"/>
  <c r="EU294"/>
  <c r="FH294"/>
  <c r="FU294"/>
  <c r="EU295"/>
  <c r="FH295"/>
  <c r="FU295"/>
  <c r="EU296"/>
  <c r="FH296"/>
  <c r="FU296"/>
  <c r="EU297"/>
  <c r="FH297"/>
  <c r="FU297"/>
  <c r="EU298"/>
  <c r="FH298"/>
  <c r="FU298"/>
  <c r="EU299"/>
  <c r="FH299"/>
  <c r="FU299"/>
  <c r="EU300"/>
  <c r="FH300"/>
  <c r="FU300"/>
  <c r="EU301"/>
  <c r="FH301"/>
  <c r="FU301"/>
  <c r="EU302"/>
  <c r="FH302"/>
  <c r="FU302"/>
  <c r="FU303"/>
  <c r="CL329"/>
  <c r="ET293"/>
  <c r="FG293"/>
  <c r="FT293"/>
  <c r="ET294"/>
  <c r="FG294"/>
  <c r="FT294"/>
  <c r="ET295"/>
  <c r="FG295"/>
  <c r="FT295"/>
  <c r="ET296"/>
  <c r="FG296"/>
  <c r="FT296"/>
  <c r="ET297"/>
  <c r="FG297"/>
  <c r="FT297"/>
  <c r="ET298"/>
  <c r="FG298"/>
  <c r="FT298"/>
  <c r="ET299"/>
  <c r="FG299"/>
  <c r="FT299"/>
  <c r="ET300"/>
  <c r="FG300"/>
  <c r="FT300"/>
  <c r="ET301"/>
  <c r="FG301"/>
  <c r="FT301"/>
  <c r="ET302"/>
  <c r="FG302"/>
  <c r="FT302"/>
  <c r="FT303"/>
  <c r="CK329"/>
  <c r="ES293"/>
  <c r="FF293"/>
  <c r="FS293"/>
  <c r="ES294"/>
  <c r="FF294"/>
  <c r="FS294"/>
  <c r="ES295"/>
  <c r="FF295"/>
  <c r="FS295"/>
  <c r="ES296"/>
  <c r="FF296"/>
  <c r="FS296"/>
  <c r="ES297"/>
  <c r="FF297"/>
  <c r="FS297"/>
  <c r="ES298"/>
  <c r="FF298"/>
  <c r="FS298"/>
  <c r="ES299"/>
  <c r="FF299"/>
  <c r="FS299"/>
  <c r="ES300"/>
  <c r="FF300"/>
  <c r="FS300"/>
  <c r="ES301"/>
  <c r="FF301"/>
  <c r="FS301"/>
  <c r="ES302"/>
  <c r="FF302"/>
  <c r="FS302"/>
  <c r="FS303"/>
  <c r="CJ329"/>
  <c r="EQ293"/>
  <c r="FD293"/>
  <c r="FQ293"/>
  <c r="EQ294"/>
  <c r="FD294"/>
  <c r="FQ294"/>
  <c r="EQ295"/>
  <c r="FD295"/>
  <c r="FQ295"/>
  <c r="EQ296"/>
  <c r="FD296"/>
  <c r="FQ296"/>
  <c r="EQ297"/>
  <c r="FD297"/>
  <c r="FQ297"/>
  <c r="EQ298"/>
  <c r="FD298"/>
  <c r="FQ298"/>
  <c r="EQ299"/>
  <c r="FD299"/>
  <c r="FQ299"/>
  <c r="EQ300"/>
  <c r="FD300"/>
  <c r="FQ300"/>
  <c r="EQ301"/>
  <c r="FD301"/>
  <c r="FQ301"/>
  <c r="EQ302"/>
  <c r="FD302"/>
  <c r="FQ302"/>
  <c r="FQ303"/>
  <c r="CH329"/>
  <c r="EP294"/>
  <c r="FC294"/>
  <c r="FP294"/>
  <c r="EP295"/>
  <c r="FC295"/>
  <c r="FP295"/>
  <c r="EP296"/>
  <c r="FC296"/>
  <c r="FP296"/>
  <c r="EP297"/>
  <c r="FC297"/>
  <c r="FP297"/>
  <c r="EP298"/>
  <c r="FC298"/>
  <c r="FP298"/>
  <c r="EP299"/>
  <c r="FC299"/>
  <c r="FP299"/>
  <c r="EP300"/>
  <c r="FC300"/>
  <c r="FP300"/>
  <c r="EP301"/>
  <c r="FC301"/>
  <c r="FP301"/>
  <c r="EP302"/>
  <c r="FC302"/>
  <c r="FP302"/>
  <c r="EN294"/>
  <c r="FA294"/>
  <c r="FN294"/>
  <c r="EN295"/>
  <c r="FA295"/>
  <c r="FN295"/>
  <c r="EN296"/>
  <c r="FA296"/>
  <c r="FN296"/>
  <c r="EN297"/>
  <c r="FA297"/>
  <c r="FN297"/>
  <c r="EN298"/>
  <c r="FA298"/>
  <c r="FN298"/>
  <c r="EN299"/>
  <c r="FA299"/>
  <c r="FN299"/>
  <c r="EN300"/>
  <c r="FA300"/>
  <c r="FN300"/>
  <c r="EN301"/>
  <c r="FA301"/>
  <c r="FN301"/>
  <c r="EN302"/>
  <c r="FA302"/>
  <c r="FN302"/>
  <c r="AY329"/>
  <c r="BA329"/>
  <c r="AS329"/>
  <c r="AY328"/>
  <c r="BA328"/>
  <c r="AS328"/>
  <c r="CB303"/>
  <c r="CO327"/>
  <c r="CA303"/>
  <c r="CN327"/>
  <c r="BZ303"/>
  <c r="CM327"/>
  <c r="BY303"/>
  <c r="CL327"/>
  <c r="BX303"/>
  <c r="CK327"/>
  <c r="BW303"/>
  <c r="CJ327"/>
  <c r="BV303"/>
  <c r="CI327"/>
  <c r="BU303"/>
  <c r="CH327"/>
  <c r="BT303"/>
  <c r="CG327"/>
  <c r="BS303"/>
  <c r="CF327"/>
  <c r="BR303"/>
  <c r="CE327"/>
  <c r="BQ303"/>
  <c r="CD327"/>
  <c r="AY327"/>
  <c r="BA327"/>
  <c r="AS327"/>
  <c r="DK293"/>
  <c r="DK294"/>
  <c r="DK295"/>
  <c r="DK296"/>
  <c r="DK297"/>
  <c r="DK298"/>
  <c r="DK299"/>
  <c r="DK300"/>
  <c r="DK301"/>
  <c r="DK302"/>
  <c r="DK303"/>
  <c r="CO326"/>
  <c r="DJ293"/>
  <c r="DJ294"/>
  <c r="DJ295"/>
  <c r="DJ296"/>
  <c r="DJ297"/>
  <c r="DJ298"/>
  <c r="DJ299"/>
  <c r="DJ300"/>
  <c r="DJ301"/>
  <c r="DJ302"/>
  <c r="DJ303"/>
  <c r="CN326"/>
  <c r="DI293"/>
  <c r="DI294"/>
  <c r="DI295"/>
  <c r="DI296"/>
  <c r="DI297"/>
  <c r="DI298"/>
  <c r="DI299"/>
  <c r="DI300"/>
  <c r="DI301"/>
  <c r="DI302"/>
  <c r="DI303"/>
  <c r="CM326"/>
  <c r="DH293"/>
  <c r="DH294"/>
  <c r="DH295"/>
  <c r="DH296"/>
  <c r="DH297"/>
  <c r="DH298"/>
  <c r="DH299"/>
  <c r="DH300"/>
  <c r="DH301"/>
  <c r="DH302"/>
  <c r="DH303"/>
  <c r="CL326"/>
  <c r="DG293"/>
  <c r="DG294"/>
  <c r="DG295"/>
  <c r="DG296"/>
  <c r="DG297"/>
  <c r="DG298"/>
  <c r="DG299"/>
  <c r="DG300"/>
  <c r="DG301"/>
  <c r="DG302"/>
  <c r="DG303"/>
  <c r="CK326"/>
  <c r="DF293"/>
  <c r="DF294"/>
  <c r="DF295"/>
  <c r="DF296"/>
  <c r="DF297"/>
  <c r="DF298"/>
  <c r="DF299"/>
  <c r="DF300"/>
  <c r="DF301"/>
  <c r="DF302"/>
  <c r="DF303"/>
  <c r="CJ326"/>
  <c r="DE293"/>
  <c r="DE294"/>
  <c r="DE295"/>
  <c r="DE296"/>
  <c r="DE297"/>
  <c r="DE298"/>
  <c r="DE299"/>
  <c r="DE300"/>
  <c r="DE301"/>
  <c r="DE302"/>
  <c r="DE303"/>
  <c r="CI326"/>
  <c r="DD293"/>
  <c r="DD294"/>
  <c r="DD295"/>
  <c r="DD296"/>
  <c r="DD297"/>
  <c r="DD298"/>
  <c r="DD299"/>
  <c r="DD300"/>
  <c r="DD301"/>
  <c r="DD302"/>
  <c r="DD303"/>
  <c r="CH326"/>
  <c r="DC293"/>
  <c r="DC294"/>
  <c r="DC295"/>
  <c r="DC296"/>
  <c r="DC297"/>
  <c r="DC298"/>
  <c r="DC299"/>
  <c r="DC300"/>
  <c r="DC301"/>
  <c r="DC302"/>
  <c r="DC303"/>
  <c r="CG326"/>
  <c r="DB293"/>
  <c r="DB294"/>
  <c r="DB295"/>
  <c r="DB296"/>
  <c r="DB297"/>
  <c r="DB298"/>
  <c r="DB299"/>
  <c r="DB300"/>
  <c r="DB301"/>
  <c r="DB302"/>
  <c r="DB303"/>
  <c r="CF326"/>
  <c r="DA293"/>
  <c r="DA294"/>
  <c r="DA295"/>
  <c r="DA296"/>
  <c r="DA297"/>
  <c r="DA298"/>
  <c r="DA299"/>
  <c r="DA300"/>
  <c r="DA301"/>
  <c r="DA302"/>
  <c r="DA303"/>
  <c r="CE326"/>
  <c r="CZ293"/>
  <c r="CZ294"/>
  <c r="CZ295"/>
  <c r="CZ296"/>
  <c r="CZ297"/>
  <c r="CZ298"/>
  <c r="CZ299"/>
  <c r="CZ300"/>
  <c r="CZ301"/>
  <c r="CZ302"/>
  <c r="CZ303"/>
  <c r="CD326"/>
  <c r="AY326"/>
  <c r="BA326"/>
  <c r="AS326"/>
  <c r="CO325"/>
  <c r="CN325"/>
  <c r="CM325"/>
  <c r="CL325"/>
  <c r="CK325"/>
  <c r="CJ325"/>
  <c r="CI325"/>
  <c r="CH325"/>
  <c r="CG325"/>
  <c r="CF325"/>
  <c r="CE325"/>
  <c r="CD325"/>
  <c r="AY325"/>
  <c r="BA325"/>
  <c r="AS325"/>
  <c r="AY324"/>
  <c r="BA324"/>
  <c r="AY323"/>
  <c r="AS323"/>
  <c r="AY322"/>
  <c r="AS322"/>
  <c r="FX320"/>
  <c r="FW320"/>
  <c r="FV320"/>
  <c r="FU320"/>
  <c r="FT320"/>
  <c r="FS320"/>
  <c r="FR320"/>
  <c r="FQ320"/>
  <c r="FP320"/>
  <c r="FO320"/>
  <c r="FN320"/>
  <c r="FM320"/>
  <c r="FM321"/>
  <c r="FN321"/>
  <c r="FO321"/>
  <c r="FP321"/>
  <c r="FQ321"/>
  <c r="FR321"/>
  <c r="FS321"/>
  <c r="FT321"/>
  <c r="FU321"/>
  <c r="FV321"/>
  <c r="FW321"/>
  <c r="FX321"/>
  <c r="FK320"/>
  <c r="FJ320"/>
  <c r="FI320"/>
  <c r="FH320"/>
  <c r="FG320"/>
  <c r="FF320"/>
  <c r="FE320"/>
  <c r="FD320"/>
  <c r="FC320"/>
  <c r="FB320"/>
  <c r="FA320"/>
  <c r="EZ320"/>
  <c r="EZ321"/>
  <c r="FA321"/>
  <c r="FB321"/>
  <c r="FC321"/>
  <c r="FD321"/>
  <c r="FE321"/>
  <c r="FF321"/>
  <c r="FG321"/>
  <c r="FH321"/>
  <c r="FI321"/>
  <c r="FJ321"/>
  <c r="FK321"/>
  <c r="EX320"/>
  <c r="EW320"/>
  <c r="EV320"/>
  <c r="EU320"/>
  <c r="ET320"/>
  <c r="ES320"/>
  <c r="ER320"/>
  <c r="EQ320"/>
  <c r="EP320"/>
  <c r="EO320"/>
  <c r="EN320"/>
  <c r="EM320"/>
  <c r="EM321"/>
  <c r="EN321"/>
  <c r="EO321"/>
  <c r="EP321"/>
  <c r="EQ321"/>
  <c r="ER321"/>
  <c r="ES321"/>
  <c r="ET321"/>
  <c r="EU321"/>
  <c r="EV321"/>
  <c r="EW321"/>
  <c r="EX321"/>
  <c r="EK320"/>
  <c r="EJ320"/>
  <c r="EI320"/>
  <c r="EH320"/>
  <c r="EG320"/>
  <c r="EF320"/>
  <c r="EE320"/>
  <c r="ED320"/>
  <c r="EC320"/>
  <c r="EB320"/>
  <c r="EA320"/>
  <c r="DZ320"/>
  <c r="DZ321"/>
  <c r="EA321"/>
  <c r="EB321"/>
  <c r="EC321"/>
  <c r="ED321"/>
  <c r="EE321"/>
  <c r="EF321"/>
  <c r="EG321"/>
  <c r="EH321"/>
  <c r="EI321"/>
  <c r="EJ321"/>
  <c r="EK321"/>
  <c r="DX320"/>
  <c r="DW320"/>
  <c r="DV320"/>
  <c r="DU320"/>
  <c r="DT320"/>
  <c r="DS320"/>
  <c r="DR320"/>
  <c r="DQ320"/>
  <c r="DP320"/>
  <c r="DO320"/>
  <c r="DN320"/>
  <c r="DM320"/>
  <c r="DM321"/>
  <c r="DN321"/>
  <c r="DO321"/>
  <c r="DP321"/>
  <c r="DQ321"/>
  <c r="DR321"/>
  <c r="DS321"/>
  <c r="DT321"/>
  <c r="DU321"/>
  <c r="DV321"/>
  <c r="DW321"/>
  <c r="DX321"/>
  <c r="DK320"/>
  <c r="DJ320"/>
  <c r="DI320"/>
  <c r="DH320"/>
  <c r="DG320"/>
  <c r="DF320"/>
  <c r="DE320"/>
  <c r="DD320"/>
  <c r="DC320"/>
  <c r="DB320"/>
  <c r="DA320"/>
  <c r="CZ320"/>
  <c r="CZ321"/>
  <c r="DA321"/>
  <c r="DB321"/>
  <c r="DC321"/>
  <c r="DD321"/>
  <c r="DE321"/>
  <c r="DF321"/>
  <c r="DG321"/>
  <c r="DH321"/>
  <c r="DI321"/>
  <c r="DJ321"/>
  <c r="DK321"/>
  <c r="FX307"/>
  <c r="FX308"/>
  <c r="FX309"/>
  <c r="FX310"/>
  <c r="FX311"/>
  <c r="FX312"/>
  <c r="FX313"/>
  <c r="FX314"/>
  <c r="FX315"/>
  <c r="FX316"/>
  <c r="FX317"/>
  <c r="FX319"/>
  <c r="FW307"/>
  <c r="FW308"/>
  <c r="FW309"/>
  <c r="FW310"/>
  <c r="FW311"/>
  <c r="FW312"/>
  <c r="FW313"/>
  <c r="FW314"/>
  <c r="FW315"/>
  <c r="FW316"/>
  <c r="FW317"/>
  <c r="FW319"/>
  <c r="FV307"/>
  <c r="FV308"/>
  <c r="FV309"/>
  <c r="FV310"/>
  <c r="FV311"/>
  <c r="FV312"/>
  <c r="FV313"/>
  <c r="FV314"/>
  <c r="FV315"/>
  <c r="FV316"/>
  <c r="FV317"/>
  <c r="FV319"/>
  <c r="FU307"/>
  <c r="FU308"/>
  <c r="FU309"/>
  <c r="FU310"/>
  <c r="FU311"/>
  <c r="FU312"/>
  <c r="FU313"/>
  <c r="FU314"/>
  <c r="FU315"/>
  <c r="FU316"/>
  <c r="FU317"/>
  <c r="FU319"/>
  <c r="FT307"/>
  <c r="FT308"/>
  <c r="FT309"/>
  <c r="FT310"/>
  <c r="FT311"/>
  <c r="FT312"/>
  <c r="FT313"/>
  <c r="FT314"/>
  <c r="FT315"/>
  <c r="FT316"/>
  <c r="FT317"/>
  <c r="FT319"/>
  <c r="FS307"/>
  <c r="FS308"/>
  <c r="FS309"/>
  <c r="FS310"/>
  <c r="FS311"/>
  <c r="FS312"/>
  <c r="FS313"/>
  <c r="FS314"/>
  <c r="FS315"/>
  <c r="FS316"/>
  <c r="FS317"/>
  <c r="FS319"/>
  <c r="FR307"/>
  <c r="FR308"/>
  <c r="FR309"/>
  <c r="FR310"/>
  <c r="FR311"/>
  <c r="FR312"/>
  <c r="FR313"/>
  <c r="FR314"/>
  <c r="FR315"/>
  <c r="FR316"/>
  <c r="FR317"/>
  <c r="FR319"/>
  <c r="FQ307"/>
  <c r="FQ308"/>
  <c r="FQ309"/>
  <c r="FQ310"/>
  <c r="FQ311"/>
  <c r="FQ312"/>
  <c r="FQ313"/>
  <c r="FQ314"/>
  <c r="FQ315"/>
  <c r="FQ316"/>
  <c r="FQ317"/>
  <c r="FQ319"/>
  <c r="FP307"/>
  <c r="FP308"/>
  <c r="FP309"/>
  <c r="FP310"/>
  <c r="FP311"/>
  <c r="FP312"/>
  <c r="FP313"/>
  <c r="FP314"/>
  <c r="FP315"/>
  <c r="FP316"/>
  <c r="FP317"/>
  <c r="FP319"/>
  <c r="FO307"/>
  <c r="FO308"/>
  <c r="FO309"/>
  <c r="FO310"/>
  <c r="FO311"/>
  <c r="FO312"/>
  <c r="FO313"/>
  <c r="FO314"/>
  <c r="FO315"/>
  <c r="FO316"/>
  <c r="FO317"/>
  <c r="FO319"/>
  <c r="FN307"/>
  <c r="FN308"/>
  <c r="FN309"/>
  <c r="FN310"/>
  <c r="FN311"/>
  <c r="FN312"/>
  <c r="FN313"/>
  <c r="FN314"/>
  <c r="FN315"/>
  <c r="FN316"/>
  <c r="FN317"/>
  <c r="FN319"/>
  <c r="FM307"/>
  <c r="FM308"/>
  <c r="FM309"/>
  <c r="FM310"/>
  <c r="FM311"/>
  <c r="FM312"/>
  <c r="FM313"/>
  <c r="FM314"/>
  <c r="FM315"/>
  <c r="FM316"/>
  <c r="FM317"/>
  <c r="FM319"/>
  <c r="FK307"/>
  <c r="FK308"/>
  <c r="FK309"/>
  <c r="FK310"/>
  <c r="FK311"/>
  <c r="FK312"/>
  <c r="FK313"/>
  <c r="FK314"/>
  <c r="FK315"/>
  <c r="FK316"/>
  <c r="FK317"/>
  <c r="FK319"/>
  <c r="FJ307"/>
  <c r="FJ308"/>
  <c r="FJ309"/>
  <c r="FJ310"/>
  <c r="FJ311"/>
  <c r="FJ312"/>
  <c r="FJ313"/>
  <c r="FJ314"/>
  <c r="FJ315"/>
  <c r="FJ316"/>
  <c r="FJ317"/>
  <c r="FJ319"/>
  <c r="FI307"/>
  <c r="FI308"/>
  <c r="FI309"/>
  <c r="FI310"/>
  <c r="FI311"/>
  <c r="FI312"/>
  <c r="FI313"/>
  <c r="FI314"/>
  <c r="FI315"/>
  <c r="FI316"/>
  <c r="FI317"/>
  <c r="FI319"/>
  <c r="FH307"/>
  <c r="FH308"/>
  <c r="FH309"/>
  <c r="FH310"/>
  <c r="FH311"/>
  <c r="FH312"/>
  <c r="FH313"/>
  <c r="FH314"/>
  <c r="FH315"/>
  <c r="FH316"/>
  <c r="FH317"/>
  <c r="FH319"/>
  <c r="FG307"/>
  <c r="FG308"/>
  <c r="FG309"/>
  <c r="FG310"/>
  <c r="FG311"/>
  <c r="FG312"/>
  <c r="FG313"/>
  <c r="FG314"/>
  <c r="FG315"/>
  <c r="FG316"/>
  <c r="FG317"/>
  <c r="FG319"/>
  <c r="FF307"/>
  <c r="FF308"/>
  <c r="FF309"/>
  <c r="FF310"/>
  <c r="FF311"/>
  <c r="FF312"/>
  <c r="FF313"/>
  <c r="FF314"/>
  <c r="FF315"/>
  <c r="FF316"/>
  <c r="FF317"/>
  <c r="FF319"/>
  <c r="FE307"/>
  <c r="FE308"/>
  <c r="FE309"/>
  <c r="FE310"/>
  <c r="FE311"/>
  <c r="FE312"/>
  <c r="FE313"/>
  <c r="FE314"/>
  <c r="FE315"/>
  <c r="FE316"/>
  <c r="FE317"/>
  <c r="FE319"/>
  <c r="FD307"/>
  <c r="FD308"/>
  <c r="FD309"/>
  <c r="FD310"/>
  <c r="FD311"/>
  <c r="FD312"/>
  <c r="FD313"/>
  <c r="FD314"/>
  <c r="FD315"/>
  <c r="FD316"/>
  <c r="FD317"/>
  <c r="FD319"/>
  <c r="FC307"/>
  <c r="FC308"/>
  <c r="FC309"/>
  <c r="FC310"/>
  <c r="FC311"/>
  <c r="FC312"/>
  <c r="FC313"/>
  <c r="FC314"/>
  <c r="FC315"/>
  <c r="FC316"/>
  <c r="FC317"/>
  <c r="FC319"/>
  <c r="FB307"/>
  <c r="FB308"/>
  <c r="FB309"/>
  <c r="FB310"/>
  <c r="FB311"/>
  <c r="FB312"/>
  <c r="FB313"/>
  <c r="FB314"/>
  <c r="FB315"/>
  <c r="FB316"/>
  <c r="FB317"/>
  <c r="FB319"/>
  <c r="FA307"/>
  <c r="FA308"/>
  <c r="FA309"/>
  <c r="FA310"/>
  <c r="FA311"/>
  <c r="FA312"/>
  <c r="FA313"/>
  <c r="FA314"/>
  <c r="FA315"/>
  <c r="FA316"/>
  <c r="FA317"/>
  <c r="FA319"/>
  <c r="EZ307"/>
  <c r="EZ308"/>
  <c r="EZ309"/>
  <c r="EZ310"/>
  <c r="EZ311"/>
  <c r="EZ312"/>
  <c r="EZ313"/>
  <c r="EZ314"/>
  <c r="EZ315"/>
  <c r="EZ316"/>
  <c r="EZ317"/>
  <c r="EZ319"/>
  <c r="EX307"/>
  <c r="EX308"/>
  <c r="EX309"/>
  <c r="EX310"/>
  <c r="EX311"/>
  <c r="EX312"/>
  <c r="EX313"/>
  <c r="EX314"/>
  <c r="EX315"/>
  <c r="EX303"/>
  <c r="EX316"/>
  <c r="EX317"/>
  <c r="EX319"/>
  <c r="EW307"/>
  <c r="EW308"/>
  <c r="EW309"/>
  <c r="EW310"/>
  <c r="EW311"/>
  <c r="EW312"/>
  <c r="EW313"/>
  <c r="EW314"/>
  <c r="EW315"/>
  <c r="EW303"/>
  <c r="EW316"/>
  <c r="EW317"/>
  <c r="EW319"/>
  <c r="EV307"/>
  <c r="EV308"/>
  <c r="EV309"/>
  <c r="EV310"/>
  <c r="EV311"/>
  <c r="EV312"/>
  <c r="EV313"/>
  <c r="EV314"/>
  <c r="EV315"/>
  <c r="EV303"/>
  <c r="EV316"/>
  <c r="EV317"/>
  <c r="EV319"/>
  <c r="EU307"/>
  <c r="EU308"/>
  <c r="EU309"/>
  <c r="EU310"/>
  <c r="EU311"/>
  <c r="EU312"/>
  <c r="EU313"/>
  <c r="EU314"/>
  <c r="EU315"/>
  <c r="EU303"/>
  <c r="EU316"/>
  <c r="EU317"/>
  <c r="EU319"/>
  <c r="ET307"/>
  <c r="ET308"/>
  <c r="ET309"/>
  <c r="ET310"/>
  <c r="ET311"/>
  <c r="ET312"/>
  <c r="ET313"/>
  <c r="ET314"/>
  <c r="ET315"/>
  <c r="ET303"/>
  <c r="ET316"/>
  <c r="ET317"/>
  <c r="ET319"/>
  <c r="ES307"/>
  <c r="ES308"/>
  <c r="ES309"/>
  <c r="ES310"/>
  <c r="ES311"/>
  <c r="ES312"/>
  <c r="ES313"/>
  <c r="ES314"/>
  <c r="ES315"/>
  <c r="ES303"/>
  <c r="ES316"/>
  <c r="ES317"/>
  <c r="ES319"/>
  <c r="ER307"/>
  <c r="ER308"/>
  <c r="ER309"/>
  <c r="ER310"/>
  <c r="ER311"/>
  <c r="ER312"/>
  <c r="ER313"/>
  <c r="ER314"/>
  <c r="ER315"/>
  <c r="ER303"/>
  <c r="ER316"/>
  <c r="ER317"/>
  <c r="ER319"/>
  <c r="EQ307"/>
  <c r="EQ308"/>
  <c r="EQ309"/>
  <c r="EQ310"/>
  <c r="EQ311"/>
  <c r="EQ312"/>
  <c r="EQ313"/>
  <c r="EQ314"/>
  <c r="EQ315"/>
  <c r="EQ303"/>
  <c r="EQ316"/>
  <c r="EQ317"/>
  <c r="EQ319"/>
  <c r="EP307"/>
  <c r="EP308"/>
  <c r="EP309"/>
  <c r="EP310"/>
  <c r="EP311"/>
  <c r="EP312"/>
  <c r="EP313"/>
  <c r="EP314"/>
  <c r="EP315"/>
  <c r="EP303"/>
  <c r="EP316"/>
  <c r="EP317"/>
  <c r="EP319"/>
  <c r="EO307"/>
  <c r="EO308"/>
  <c r="EO309"/>
  <c r="EO310"/>
  <c r="EO311"/>
  <c r="EO312"/>
  <c r="EO313"/>
  <c r="EO314"/>
  <c r="EO315"/>
  <c r="EO303"/>
  <c r="EO316"/>
  <c r="EO317"/>
  <c r="EO319"/>
  <c r="EN307"/>
  <c r="EN308"/>
  <c r="EN309"/>
  <c r="EN310"/>
  <c r="EN311"/>
  <c r="EN312"/>
  <c r="EN313"/>
  <c r="EN314"/>
  <c r="EN315"/>
  <c r="EN303"/>
  <c r="EN316"/>
  <c r="EN317"/>
  <c r="EN319"/>
  <c r="EM307"/>
  <c r="EM308"/>
  <c r="EM309"/>
  <c r="EM310"/>
  <c r="EM311"/>
  <c r="EM312"/>
  <c r="EM313"/>
  <c r="EM314"/>
  <c r="EM315"/>
  <c r="EM303"/>
  <c r="EM316"/>
  <c r="EM317"/>
  <c r="EM319"/>
  <c r="EK294"/>
  <c r="EK307"/>
  <c r="EK295"/>
  <c r="EK308"/>
  <c r="EK296"/>
  <c r="EK309"/>
  <c r="EK297"/>
  <c r="EK310"/>
  <c r="EK298"/>
  <c r="EK311"/>
  <c r="EK299"/>
  <c r="EK312"/>
  <c r="EK300"/>
  <c r="EK313"/>
  <c r="EK301"/>
  <c r="EK314"/>
  <c r="EK302"/>
  <c r="EK315"/>
  <c r="EK293"/>
  <c r="EK303"/>
  <c r="EK316"/>
  <c r="EK317"/>
  <c r="EK319"/>
  <c r="EJ294"/>
  <c r="EJ307"/>
  <c r="EJ295"/>
  <c r="EJ308"/>
  <c r="EJ296"/>
  <c r="EJ309"/>
  <c r="EJ297"/>
  <c r="EJ310"/>
  <c r="EJ298"/>
  <c r="EJ311"/>
  <c r="EJ299"/>
  <c r="EJ312"/>
  <c r="EJ300"/>
  <c r="EJ313"/>
  <c r="EJ301"/>
  <c r="EJ314"/>
  <c r="EJ302"/>
  <c r="EJ315"/>
  <c r="EJ293"/>
  <c r="EJ303"/>
  <c r="EJ316"/>
  <c r="EJ317"/>
  <c r="EJ319"/>
  <c r="EI294"/>
  <c r="EI307"/>
  <c r="EI295"/>
  <c r="EI308"/>
  <c r="EI296"/>
  <c r="EI309"/>
  <c r="EI297"/>
  <c r="EI310"/>
  <c r="EI298"/>
  <c r="EI311"/>
  <c r="EI299"/>
  <c r="EI312"/>
  <c r="EI300"/>
  <c r="EI313"/>
  <c r="EI301"/>
  <c r="EI314"/>
  <c r="EI302"/>
  <c r="EI315"/>
  <c r="EI293"/>
  <c r="EI303"/>
  <c r="EI316"/>
  <c r="EI317"/>
  <c r="EI319"/>
  <c r="EH294"/>
  <c r="EH307"/>
  <c r="EH295"/>
  <c r="EH308"/>
  <c r="EH296"/>
  <c r="EH309"/>
  <c r="EH297"/>
  <c r="EH310"/>
  <c r="EH298"/>
  <c r="EH311"/>
  <c r="EH299"/>
  <c r="EH312"/>
  <c r="EH300"/>
  <c r="EH313"/>
  <c r="EH301"/>
  <c r="EH314"/>
  <c r="EH302"/>
  <c r="EH315"/>
  <c r="EH293"/>
  <c r="EH303"/>
  <c r="EH316"/>
  <c r="EH317"/>
  <c r="EH319"/>
  <c r="EG294"/>
  <c r="EG307"/>
  <c r="EG295"/>
  <c r="EG308"/>
  <c r="EG296"/>
  <c r="EG309"/>
  <c r="EG297"/>
  <c r="EG310"/>
  <c r="EG298"/>
  <c r="EG311"/>
  <c r="EG299"/>
  <c r="EG312"/>
  <c r="EG300"/>
  <c r="EG313"/>
  <c r="EG301"/>
  <c r="EG314"/>
  <c r="EG302"/>
  <c r="EG315"/>
  <c r="EG293"/>
  <c r="EG303"/>
  <c r="EG316"/>
  <c r="EG317"/>
  <c r="EG319"/>
  <c r="EF294"/>
  <c r="EF307"/>
  <c r="EF295"/>
  <c r="EF308"/>
  <c r="EF296"/>
  <c r="EF309"/>
  <c r="EF297"/>
  <c r="EF310"/>
  <c r="EF298"/>
  <c r="EF311"/>
  <c r="EF299"/>
  <c r="EF312"/>
  <c r="EF300"/>
  <c r="EF313"/>
  <c r="EF301"/>
  <c r="EF314"/>
  <c r="EF302"/>
  <c r="EF315"/>
  <c r="EF293"/>
  <c r="EF303"/>
  <c r="EF316"/>
  <c r="EF317"/>
  <c r="EF319"/>
  <c r="EE294"/>
  <c r="EE307"/>
  <c r="EE295"/>
  <c r="EE308"/>
  <c r="EE296"/>
  <c r="EE309"/>
  <c r="EE297"/>
  <c r="EE310"/>
  <c r="EE298"/>
  <c r="EE311"/>
  <c r="EE299"/>
  <c r="EE312"/>
  <c r="EE300"/>
  <c r="EE313"/>
  <c r="EE301"/>
  <c r="EE314"/>
  <c r="EE302"/>
  <c r="EE315"/>
  <c r="EE293"/>
  <c r="EE303"/>
  <c r="EE316"/>
  <c r="EE317"/>
  <c r="EE319"/>
  <c r="ED294"/>
  <c r="ED307"/>
  <c r="ED295"/>
  <c r="ED308"/>
  <c r="ED296"/>
  <c r="ED309"/>
  <c r="ED297"/>
  <c r="ED310"/>
  <c r="ED298"/>
  <c r="ED311"/>
  <c r="ED299"/>
  <c r="ED312"/>
  <c r="ED300"/>
  <c r="ED313"/>
  <c r="ED301"/>
  <c r="ED314"/>
  <c r="ED302"/>
  <c r="ED315"/>
  <c r="ED293"/>
  <c r="ED303"/>
  <c r="ED316"/>
  <c r="ED317"/>
  <c r="ED319"/>
  <c r="EC294"/>
  <c r="EC307"/>
  <c r="EC295"/>
  <c r="EC308"/>
  <c r="EC296"/>
  <c r="EC309"/>
  <c r="EC297"/>
  <c r="EC310"/>
  <c r="EC298"/>
  <c r="EC311"/>
  <c r="EC299"/>
  <c r="EC312"/>
  <c r="EC300"/>
  <c r="EC313"/>
  <c r="EC301"/>
  <c r="EC314"/>
  <c r="EC302"/>
  <c r="EC315"/>
  <c r="EC303"/>
  <c r="EC316"/>
  <c r="EC317"/>
  <c r="EC319"/>
  <c r="EB307"/>
  <c r="EB295"/>
  <c r="EB308"/>
  <c r="EB296"/>
  <c r="EB309"/>
  <c r="EB297"/>
  <c r="EB310"/>
  <c r="EB298"/>
  <c r="EB311"/>
  <c r="EB299"/>
  <c r="EB312"/>
  <c r="EB300"/>
  <c r="EB313"/>
  <c r="EB301"/>
  <c r="EB314"/>
  <c r="EB302"/>
  <c r="EB315"/>
  <c r="EB293"/>
  <c r="EB303"/>
  <c r="EB316"/>
  <c r="EB317"/>
  <c r="EB319"/>
  <c r="EA294"/>
  <c r="EA307"/>
  <c r="EA295"/>
  <c r="EA308"/>
  <c r="EA296"/>
  <c r="EA309"/>
  <c r="EA297"/>
  <c r="EA310"/>
  <c r="EA298"/>
  <c r="EA311"/>
  <c r="EA299"/>
  <c r="EA312"/>
  <c r="EA300"/>
  <c r="EA313"/>
  <c r="EA301"/>
  <c r="EA314"/>
  <c r="EA302"/>
  <c r="EA315"/>
  <c r="EA293"/>
  <c r="EA303"/>
  <c r="EA316"/>
  <c r="EA317"/>
  <c r="EA319"/>
  <c r="DZ294"/>
  <c r="DZ307"/>
  <c r="DZ295"/>
  <c r="DZ308"/>
  <c r="DZ296"/>
  <c r="DZ309"/>
  <c r="DZ297"/>
  <c r="DZ310"/>
  <c r="DZ298"/>
  <c r="DZ311"/>
  <c r="DZ299"/>
  <c r="DZ312"/>
  <c r="DZ300"/>
  <c r="DZ313"/>
  <c r="DZ301"/>
  <c r="DZ314"/>
  <c r="DZ302"/>
  <c r="DZ315"/>
  <c r="DZ303"/>
  <c r="DZ316"/>
  <c r="DZ317"/>
  <c r="DZ319"/>
  <c r="DX307"/>
  <c r="DX308"/>
  <c r="DX309"/>
  <c r="DX310"/>
  <c r="DX311"/>
  <c r="DX312"/>
  <c r="DX313"/>
  <c r="DX314"/>
  <c r="DX315"/>
  <c r="DX316"/>
  <c r="DX317"/>
  <c r="DX319"/>
  <c r="DW307"/>
  <c r="DW308"/>
  <c r="DW309"/>
  <c r="DW310"/>
  <c r="DW311"/>
  <c r="DW312"/>
  <c r="DW313"/>
  <c r="DW314"/>
  <c r="DW315"/>
  <c r="DW316"/>
  <c r="DW317"/>
  <c r="DW319"/>
  <c r="DV307"/>
  <c r="DV308"/>
  <c r="DV309"/>
  <c r="DV310"/>
  <c r="DV311"/>
  <c r="DV312"/>
  <c r="DV313"/>
  <c r="DV314"/>
  <c r="DV315"/>
  <c r="DV316"/>
  <c r="DV317"/>
  <c r="DV319"/>
  <c r="DU307"/>
  <c r="DU308"/>
  <c r="DU309"/>
  <c r="DU310"/>
  <c r="DU311"/>
  <c r="DU312"/>
  <c r="DU313"/>
  <c r="DU314"/>
  <c r="DU315"/>
  <c r="DU316"/>
  <c r="DU317"/>
  <c r="DU319"/>
  <c r="DT307"/>
  <c r="DT308"/>
  <c r="DT309"/>
  <c r="DT310"/>
  <c r="DT311"/>
  <c r="DT312"/>
  <c r="DT313"/>
  <c r="DT314"/>
  <c r="DT315"/>
  <c r="DT316"/>
  <c r="DT317"/>
  <c r="DT319"/>
  <c r="DS307"/>
  <c r="DS308"/>
  <c r="DS309"/>
  <c r="DS310"/>
  <c r="DS311"/>
  <c r="DS312"/>
  <c r="DS313"/>
  <c r="DS314"/>
  <c r="DS315"/>
  <c r="DS316"/>
  <c r="DS317"/>
  <c r="DS319"/>
  <c r="DR307"/>
  <c r="DR308"/>
  <c r="DR309"/>
  <c r="DR310"/>
  <c r="DR311"/>
  <c r="DR312"/>
  <c r="DR313"/>
  <c r="DR314"/>
  <c r="DR315"/>
  <c r="DR316"/>
  <c r="DR317"/>
  <c r="DR319"/>
  <c r="DQ307"/>
  <c r="DQ308"/>
  <c r="DQ309"/>
  <c r="DQ310"/>
  <c r="DQ311"/>
  <c r="DQ312"/>
  <c r="DQ313"/>
  <c r="DQ314"/>
  <c r="DQ315"/>
  <c r="DQ316"/>
  <c r="DQ317"/>
  <c r="DQ319"/>
  <c r="DP307"/>
  <c r="DP308"/>
  <c r="DP309"/>
  <c r="DP310"/>
  <c r="DP311"/>
  <c r="DP312"/>
  <c r="DP313"/>
  <c r="DP314"/>
  <c r="DP315"/>
  <c r="DP316"/>
  <c r="DP317"/>
  <c r="DP319"/>
  <c r="DO307"/>
  <c r="DO308"/>
  <c r="DO309"/>
  <c r="DO310"/>
  <c r="DO311"/>
  <c r="DO312"/>
  <c r="DO313"/>
  <c r="DO314"/>
  <c r="DO315"/>
  <c r="DO316"/>
  <c r="DO317"/>
  <c r="DO319"/>
  <c r="DN307"/>
  <c r="DN308"/>
  <c r="DN309"/>
  <c r="DN310"/>
  <c r="DN311"/>
  <c r="DN312"/>
  <c r="DN313"/>
  <c r="DN314"/>
  <c r="DN315"/>
  <c r="DN316"/>
  <c r="DN317"/>
  <c r="DN319"/>
  <c r="DM307"/>
  <c r="DM308"/>
  <c r="DM309"/>
  <c r="DM310"/>
  <c r="DM311"/>
  <c r="DM312"/>
  <c r="DM313"/>
  <c r="DM314"/>
  <c r="DM315"/>
  <c r="DM316"/>
  <c r="DM317"/>
  <c r="DM319"/>
  <c r="DK307"/>
  <c r="DK308"/>
  <c r="DK309"/>
  <c r="DK310"/>
  <c r="DK311"/>
  <c r="DK312"/>
  <c r="DK313"/>
  <c r="DK314"/>
  <c r="DK315"/>
  <c r="DK316"/>
  <c r="DK317"/>
  <c r="DK319"/>
  <c r="DJ307"/>
  <c r="DJ308"/>
  <c r="DJ309"/>
  <c r="DJ310"/>
  <c r="DJ311"/>
  <c r="DJ312"/>
  <c r="DJ313"/>
  <c r="DJ314"/>
  <c r="DJ315"/>
  <c r="DJ316"/>
  <c r="DJ317"/>
  <c r="DJ319"/>
  <c r="DI307"/>
  <c r="DI308"/>
  <c r="DI309"/>
  <c r="DI310"/>
  <c r="DI311"/>
  <c r="DI312"/>
  <c r="DI313"/>
  <c r="DI314"/>
  <c r="DI315"/>
  <c r="DI316"/>
  <c r="DI317"/>
  <c r="DI319"/>
  <c r="DH307"/>
  <c r="DH308"/>
  <c r="DH309"/>
  <c r="DH310"/>
  <c r="DH311"/>
  <c r="DH312"/>
  <c r="DH313"/>
  <c r="DH314"/>
  <c r="DH315"/>
  <c r="DH316"/>
  <c r="DH317"/>
  <c r="DH319"/>
  <c r="DG307"/>
  <c r="DG308"/>
  <c r="DG309"/>
  <c r="DG310"/>
  <c r="DG311"/>
  <c r="DG312"/>
  <c r="DG313"/>
  <c r="DG314"/>
  <c r="DG315"/>
  <c r="DG316"/>
  <c r="DG317"/>
  <c r="DG319"/>
  <c r="DF307"/>
  <c r="DF308"/>
  <c r="DF309"/>
  <c r="DF310"/>
  <c r="DF311"/>
  <c r="DF312"/>
  <c r="DF313"/>
  <c r="DF314"/>
  <c r="DF315"/>
  <c r="DF316"/>
  <c r="DF317"/>
  <c r="DF319"/>
  <c r="DE307"/>
  <c r="DE308"/>
  <c r="DE309"/>
  <c r="DE310"/>
  <c r="DE311"/>
  <c r="DE312"/>
  <c r="DE313"/>
  <c r="DE314"/>
  <c r="DE315"/>
  <c r="DE316"/>
  <c r="DE317"/>
  <c r="DE319"/>
  <c r="DD307"/>
  <c r="DD308"/>
  <c r="DD309"/>
  <c r="DD310"/>
  <c r="DD311"/>
  <c r="DD312"/>
  <c r="DD313"/>
  <c r="DD314"/>
  <c r="DD315"/>
  <c r="DD316"/>
  <c r="DD317"/>
  <c r="DD319"/>
  <c r="DC307"/>
  <c r="DC308"/>
  <c r="DC309"/>
  <c r="DC310"/>
  <c r="DC311"/>
  <c r="DC312"/>
  <c r="DC313"/>
  <c r="DC314"/>
  <c r="DC315"/>
  <c r="DC316"/>
  <c r="DC317"/>
  <c r="DC319"/>
  <c r="DB307"/>
  <c r="DB308"/>
  <c r="DB309"/>
  <c r="DB310"/>
  <c r="DB311"/>
  <c r="DB312"/>
  <c r="DB313"/>
  <c r="DB314"/>
  <c r="DB315"/>
  <c r="DB316"/>
  <c r="DB317"/>
  <c r="DB319"/>
  <c r="DA307"/>
  <c r="DA308"/>
  <c r="DA309"/>
  <c r="DA310"/>
  <c r="DA311"/>
  <c r="DA312"/>
  <c r="DA313"/>
  <c r="DA314"/>
  <c r="DA315"/>
  <c r="DA316"/>
  <c r="DA317"/>
  <c r="DA319"/>
  <c r="CZ307"/>
  <c r="CZ308"/>
  <c r="CZ309"/>
  <c r="CZ310"/>
  <c r="CZ311"/>
  <c r="CZ312"/>
  <c r="CZ313"/>
  <c r="CZ314"/>
  <c r="CZ315"/>
  <c r="CZ316"/>
  <c r="CZ317"/>
  <c r="CZ319"/>
  <c r="CO294"/>
  <c r="CO307"/>
  <c r="CO295"/>
  <c r="CO308"/>
  <c r="CO296"/>
  <c r="CO309"/>
  <c r="CO297"/>
  <c r="CO310"/>
  <c r="CO298"/>
  <c r="CO311"/>
  <c r="CO299"/>
  <c r="CO312"/>
  <c r="CO300"/>
  <c r="CO313"/>
  <c r="CO301"/>
  <c r="CO314"/>
  <c r="CO302"/>
  <c r="CO315"/>
  <c r="CR317"/>
  <c r="CN294"/>
  <c r="CN307"/>
  <c r="CN295"/>
  <c r="CN308"/>
  <c r="CN296"/>
  <c r="CN309"/>
  <c r="CN297"/>
  <c r="CN310"/>
  <c r="CN298"/>
  <c r="CN311"/>
  <c r="CN299"/>
  <c r="CN312"/>
  <c r="CN300"/>
  <c r="CN313"/>
  <c r="CN301"/>
  <c r="CN314"/>
  <c r="CN302"/>
  <c r="CN315"/>
  <c r="CR316"/>
  <c r="CM294"/>
  <c r="CM307"/>
  <c r="CM295"/>
  <c r="CM308"/>
  <c r="CM296"/>
  <c r="CM309"/>
  <c r="CM297"/>
  <c r="CM310"/>
  <c r="CM298"/>
  <c r="CM311"/>
  <c r="CM299"/>
  <c r="CM312"/>
  <c r="CM300"/>
  <c r="CM313"/>
  <c r="CM301"/>
  <c r="CM314"/>
  <c r="CM302"/>
  <c r="CM315"/>
  <c r="CR315"/>
  <c r="CL302"/>
  <c r="CL315"/>
  <c r="CK302"/>
  <c r="CK315"/>
  <c r="CJ302"/>
  <c r="CJ315"/>
  <c r="CI302"/>
  <c r="CI315"/>
  <c r="CH302"/>
  <c r="CH315"/>
  <c r="CG302"/>
  <c r="CG315"/>
  <c r="CF302"/>
  <c r="CF315"/>
  <c r="CE302"/>
  <c r="CE315"/>
  <c r="CD302"/>
  <c r="CD315"/>
  <c r="CL294"/>
  <c r="CL307"/>
  <c r="CL295"/>
  <c r="CL308"/>
  <c r="CL296"/>
  <c r="CL309"/>
  <c r="CL297"/>
  <c r="CL310"/>
  <c r="CL298"/>
  <c r="CL311"/>
  <c r="CL299"/>
  <c r="CL312"/>
  <c r="CL300"/>
  <c r="CL313"/>
  <c r="CL301"/>
  <c r="CL314"/>
  <c r="CR314"/>
  <c r="CK301"/>
  <c r="CK314"/>
  <c r="CJ301"/>
  <c r="CJ314"/>
  <c r="CI301"/>
  <c r="CI314"/>
  <c r="CH301"/>
  <c r="CH314"/>
  <c r="CG301"/>
  <c r="CG314"/>
  <c r="CF301"/>
  <c r="CF314"/>
  <c r="CE301"/>
  <c r="CE314"/>
  <c r="CD301"/>
  <c r="CD314"/>
  <c r="CK294"/>
  <c r="CK307"/>
  <c r="CK295"/>
  <c r="CK308"/>
  <c r="CK296"/>
  <c r="CK309"/>
  <c r="CK297"/>
  <c r="CK310"/>
  <c r="CK298"/>
  <c r="CK311"/>
  <c r="CK299"/>
  <c r="CK312"/>
  <c r="CK300"/>
  <c r="CK313"/>
  <c r="CR313"/>
  <c r="CJ300"/>
  <c r="CJ313"/>
  <c r="CI300"/>
  <c r="CI313"/>
  <c r="CH300"/>
  <c r="CH313"/>
  <c r="CG300"/>
  <c r="CG313"/>
  <c r="CF300"/>
  <c r="CF313"/>
  <c r="CE300"/>
  <c r="CE313"/>
  <c r="CD300"/>
  <c r="CD313"/>
  <c r="CJ294"/>
  <c r="CJ307"/>
  <c r="CJ295"/>
  <c r="CJ308"/>
  <c r="CJ296"/>
  <c r="CJ309"/>
  <c r="CJ297"/>
  <c r="CJ310"/>
  <c r="CJ298"/>
  <c r="CJ311"/>
  <c r="CJ299"/>
  <c r="CJ312"/>
  <c r="CR312"/>
  <c r="CI299"/>
  <c r="CI312"/>
  <c r="CH299"/>
  <c r="CH312"/>
  <c r="CG299"/>
  <c r="CG312"/>
  <c r="CF299"/>
  <c r="CF312"/>
  <c r="CE299"/>
  <c r="CE312"/>
  <c r="CD299"/>
  <c r="CD312"/>
  <c r="CI294"/>
  <c r="CI307"/>
  <c r="CI295"/>
  <c r="CI308"/>
  <c r="CI296"/>
  <c r="CI309"/>
  <c r="CI297"/>
  <c r="CI310"/>
  <c r="CI298"/>
  <c r="CI311"/>
  <c r="CR311"/>
  <c r="CH298"/>
  <c r="CH311"/>
  <c r="CG298"/>
  <c r="CG311"/>
  <c r="CF298"/>
  <c r="CF311"/>
  <c r="CE298"/>
  <c r="CE311"/>
  <c r="CD298"/>
  <c r="CD311"/>
  <c r="CH294"/>
  <c r="CH307"/>
  <c r="CH295"/>
  <c r="CH308"/>
  <c r="CH296"/>
  <c r="CH309"/>
  <c r="CH297"/>
  <c r="CH310"/>
  <c r="CR310"/>
  <c r="CG297"/>
  <c r="CG310"/>
  <c r="CF297"/>
  <c r="CF310"/>
  <c r="CE297"/>
  <c r="CE310"/>
  <c r="CD297"/>
  <c r="CD310"/>
  <c r="CG294"/>
  <c r="CG307"/>
  <c r="CG295"/>
  <c r="CG308"/>
  <c r="CG296"/>
  <c r="CG309"/>
  <c r="CR309"/>
  <c r="CF296"/>
  <c r="CF309"/>
  <c r="CE296"/>
  <c r="CE309"/>
  <c r="CD296"/>
  <c r="CD309"/>
  <c r="D187"/>
  <c r="D261"/>
  <c r="D294"/>
  <c r="CF294"/>
  <c r="CF307"/>
  <c r="CF295"/>
  <c r="CF308"/>
  <c r="CR308"/>
  <c r="CE295"/>
  <c r="CE308"/>
  <c r="CD295"/>
  <c r="CD308"/>
  <c r="CE294"/>
  <c r="CE307"/>
  <c r="CR307"/>
  <c r="CD294"/>
  <c r="CD307"/>
  <c r="CR306"/>
  <c r="CO293"/>
  <c r="CO306"/>
  <c r="CN293"/>
  <c r="CN306"/>
  <c r="CM293"/>
  <c r="CM306"/>
  <c r="CL293"/>
  <c r="CL306"/>
  <c r="CK293"/>
  <c r="CK306"/>
  <c r="CJ293"/>
  <c r="CJ306"/>
  <c r="CI293"/>
  <c r="CI306"/>
  <c r="CH293"/>
  <c r="CH306"/>
  <c r="D180"/>
  <c r="D260"/>
  <c r="D293"/>
  <c r="CG293"/>
  <c r="CG306"/>
  <c r="CF293"/>
  <c r="CF306"/>
  <c r="CE293"/>
  <c r="CE306"/>
  <c r="CD293"/>
  <c r="CD306"/>
  <c r="AU293"/>
  <c r="AY293"/>
  <c r="BA293"/>
  <c r="BC293"/>
  <c r="AU294"/>
  <c r="AY294"/>
  <c r="BA294"/>
  <c r="BC294"/>
  <c r="AU295"/>
  <c r="AY295"/>
  <c r="BA295"/>
  <c r="BC295"/>
  <c r="AU296"/>
  <c r="AY296"/>
  <c r="BA296"/>
  <c r="BC296"/>
  <c r="AU297"/>
  <c r="AY297"/>
  <c r="BA297"/>
  <c r="BC297"/>
  <c r="AU298"/>
  <c r="AY298"/>
  <c r="BA298"/>
  <c r="BC298"/>
  <c r="AU299"/>
  <c r="AY299"/>
  <c r="BA299"/>
  <c r="BC299"/>
  <c r="AU300"/>
  <c r="AY300"/>
  <c r="BA300"/>
  <c r="BC300"/>
  <c r="AU301"/>
  <c r="AY301"/>
  <c r="BA301"/>
  <c r="BC301"/>
  <c r="AU302"/>
  <c r="BA302"/>
  <c r="BC302"/>
  <c r="BC305"/>
  <c r="AD295"/>
  <c r="X262"/>
  <c r="AG295"/>
  <c r="AN295"/>
  <c r="AD296"/>
  <c r="X263"/>
  <c r="AG296"/>
  <c r="AN296"/>
  <c r="AD297"/>
  <c r="X264"/>
  <c r="AG297"/>
  <c r="AN297"/>
  <c r="AD298"/>
  <c r="X265"/>
  <c r="AG298"/>
  <c r="AN298"/>
  <c r="AD299"/>
  <c r="X266"/>
  <c r="AG299"/>
  <c r="AN299"/>
  <c r="AD300"/>
  <c r="X267"/>
  <c r="AG300"/>
  <c r="AN300"/>
  <c r="AD301"/>
  <c r="X268"/>
  <c r="AG301"/>
  <c r="AN301"/>
  <c r="AD302"/>
  <c r="X269"/>
  <c r="AG302"/>
  <c r="AN302"/>
  <c r="AN303"/>
  <c r="AD303"/>
  <c r="S250"/>
  <c r="AL303"/>
  <c r="X270"/>
  <c r="AJ303"/>
  <c r="O295"/>
  <c r="O296"/>
  <c r="O297"/>
  <c r="O298"/>
  <c r="O299"/>
  <c r="O300"/>
  <c r="O301"/>
  <c r="O302"/>
  <c r="O303"/>
  <c r="AL302"/>
  <c r="AJ302"/>
  <c r="R302"/>
  <c r="D243"/>
  <c r="D269"/>
  <c r="D302"/>
  <c r="AL301"/>
  <c r="AJ301"/>
  <c r="R301"/>
  <c r="D236"/>
  <c r="D268"/>
  <c r="D301"/>
  <c r="AL300"/>
  <c r="AJ300"/>
  <c r="R300"/>
  <c r="D229"/>
  <c r="D267"/>
  <c r="D300"/>
  <c r="AL299"/>
  <c r="AJ299"/>
  <c r="R299"/>
  <c r="D222"/>
  <c r="D266"/>
  <c r="D299"/>
  <c r="AL298"/>
  <c r="AJ298"/>
  <c r="R298"/>
  <c r="D215"/>
  <c r="D265"/>
  <c r="D298"/>
  <c r="AL297"/>
  <c r="AJ297"/>
  <c r="R297"/>
  <c r="D208"/>
  <c r="D264"/>
  <c r="D297"/>
  <c r="AL296"/>
  <c r="AJ296"/>
  <c r="R296"/>
  <c r="D201"/>
  <c r="D263"/>
  <c r="D296"/>
  <c r="AL295"/>
  <c r="AJ295"/>
  <c r="R295"/>
  <c r="D194"/>
  <c r="D262"/>
  <c r="D295"/>
  <c r="AL294"/>
  <c r="R294"/>
  <c r="AL293"/>
  <c r="R293"/>
  <c r="AU292"/>
  <c r="AD280"/>
  <c r="M270"/>
  <c r="U280"/>
  <c r="X273"/>
  <c r="AB273"/>
  <c r="AQ273"/>
  <c r="AE270"/>
  <c r="AN270"/>
  <c r="AI270"/>
  <c r="AM270"/>
  <c r="AQ270"/>
  <c r="AQ269"/>
  <c r="AN269"/>
  <c r="AM269"/>
  <c r="AI269"/>
  <c r="AE269"/>
  <c r="C269"/>
  <c r="AQ268"/>
  <c r="AN268"/>
  <c r="AM268"/>
  <c r="AI268"/>
  <c r="AE268"/>
  <c r="C268"/>
  <c r="AQ267"/>
  <c r="AN267"/>
  <c r="AM267"/>
  <c r="AI267"/>
  <c r="AE267"/>
  <c r="C267"/>
  <c r="AQ266"/>
  <c r="AN266"/>
  <c r="AM266"/>
  <c r="AI266"/>
  <c r="AE266"/>
  <c r="C266"/>
  <c r="AQ265"/>
  <c r="AN265"/>
  <c r="AM265"/>
  <c r="AI265"/>
  <c r="AE265"/>
  <c r="C265"/>
  <c r="AQ264"/>
  <c r="AN264"/>
  <c r="AM264"/>
  <c r="AI264"/>
  <c r="AE264"/>
  <c r="C264"/>
  <c r="AQ263"/>
  <c r="AN263"/>
  <c r="AM263"/>
  <c r="AI263"/>
  <c r="AE263"/>
  <c r="C263"/>
  <c r="AQ262"/>
  <c r="AN262"/>
  <c r="AM262"/>
  <c r="AI262"/>
  <c r="AE262"/>
  <c r="C262"/>
  <c r="AN261"/>
  <c r="AE261"/>
  <c r="AI261"/>
  <c r="AM261"/>
  <c r="AQ261"/>
  <c r="C261"/>
  <c r="AN260"/>
  <c r="AE260"/>
  <c r="AI260"/>
  <c r="AM260"/>
  <c r="AQ260"/>
  <c r="C260"/>
  <c r="AQ250"/>
  <c r="AP250"/>
  <c r="AO250"/>
  <c r="AN250"/>
  <c r="AM250"/>
  <c r="AL250"/>
  <c r="AK250"/>
  <c r="AJ250"/>
  <c r="AI250"/>
  <c r="AH250"/>
  <c r="AG250"/>
  <c r="AF250"/>
  <c r="AE250"/>
  <c r="AD250"/>
  <c r="AC250"/>
  <c r="AB250"/>
  <c r="AA250"/>
  <c r="Z250"/>
  <c r="Y250"/>
  <c r="X250"/>
  <c r="W250"/>
  <c r="V250"/>
  <c r="U250"/>
  <c r="T250"/>
  <c r="S179"/>
  <c r="S177"/>
  <c r="AF147"/>
  <c r="AF148"/>
  <c r="AF149"/>
  <c r="AF150"/>
  <c r="AC150"/>
  <c r="Z150"/>
  <c r="W150"/>
  <c r="T150"/>
  <c r="U101"/>
  <c r="T101"/>
  <c r="J101"/>
  <c r="H101"/>
  <c r="AA82"/>
  <c r="L82"/>
  <c r="AA81"/>
  <c r="L81"/>
  <c r="AA80"/>
  <c r="L80"/>
  <c r="AA79"/>
  <c r="L79"/>
  <c r="Z69"/>
  <c r="AC69"/>
  <c r="AC70"/>
  <c r="AC71"/>
  <c r="AC72"/>
  <c r="AC73"/>
  <c r="AC74"/>
  <c r="AC75"/>
  <c r="AF69"/>
  <c r="AF70"/>
  <c r="AF71"/>
  <c r="AF72"/>
  <c r="AF73"/>
  <c r="AF74"/>
  <c r="AF75"/>
  <c r="AI69"/>
  <c r="AI70"/>
  <c r="AI71"/>
  <c r="AI72"/>
  <c r="AI73"/>
  <c r="AI74"/>
  <c r="AI75"/>
  <c r="AC78"/>
  <c r="W69"/>
  <c r="W70"/>
  <c r="W71"/>
  <c r="W72"/>
  <c r="W73"/>
  <c r="W74"/>
  <c r="W75"/>
  <c r="Z70"/>
  <c r="Z71"/>
  <c r="Z72"/>
  <c r="Z73"/>
  <c r="Z74"/>
  <c r="Z75"/>
  <c r="W78"/>
  <c r="AI78"/>
  <c r="AL70"/>
  <c r="AI68"/>
  <c r="AF68"/>
  <c r="AC68"/>
  <c r="Z68"/>
  <c r="W65"/>
  <c r="AK65"/>
  <c r="W64"/>
  <c r="AD64"/>
  <c r="AK64"/>
  <c r="W63"/>
  <c r="AD63"/>
  <c r="AK63"/>
  <c r="W60"/>
  <c r="AK60"/>
  <c r="AK56"/>
  <c r="AK55"/>
  <c r="AK54"/>
  <c r="AK53"/>
  <c r="AK52"/>
  <c r="AK51"/>
  <c r="AK50"/>
  <c r="AK49"/>
  <c r="AK48"/>
  <c r="AK47"/>
  <c r="AK46"/>
  <c r="AK45"/>
  <c r="AK44"/>
  <c r="AK43"/>
  <c r="P38"/>
  <c r="H38"/>
  <c r="I38"/>
  <c r="L38"/>
  <c r="N38"/>
  <c r="N37"/>
  <c r="N36"/>
  <c r="N35"/>
  <c r="A5" i="5"/>
</calcChain>
</file>

<file path=xl/sharedStrings.xml><?xml version="1.0" encoding="utf-8"?>
<sst xmlns="http://schemas.openxmlformats.org/spreadsheetml/2006/main" count="1531" uniqueCount="907">
  <si>
    <t>NIT:</t>
  </si>
  <si>
    <t>Matricula Cámara de Comercio:</t>
  </si>
  <si>
    <t xml:space="preserve">Fecha de Constitución: </t>
  </si>
  <si>
    <t>Dirección:</t>
  </si>
  <si>
    <t>Tipo</t>
  </si>
  <si>
    <t xml:space="preserve">Tel: </t>
  </si>
  <si>
    <t xml:space="preserve">Fax: </t>
  </si>
  <si>
    <t>E-mail:</t>
  </si>
  <si>
    <t>WWW:</t>
  </si>
  <si>
    <t>1er Nombre</t>
  </si>
  <si>
    <t>2do Nombre</t>
  </si>
  <si>
    <t>1er apellido</t>
  </si>
  <si>
    <t>2do apellido</t>
  </si>
  <si>
    <t>CC</t>
  </si>
  <si>
    <t>Pasaporte</t>
  </si>
  <si>
    <t xml:space="preserve"> </t>
  </si>
  <si>
    <t>Información del Representante Legal</t>
  </si>
  <si>
    <t>Sector económico:</t>
  </si>
  <si>
    <t>Permanentes</t>
  </si>
  <si>
    <t>Temporales</t>
  </si>
  <si>
    <t>Jornales</t>
  </si>
  <si>
    <t>Total</t>
  </si>
  <si>
    <t>Informales</t>
  </si>
  <si>
    <t>Producción &amp; Operaciones</t>
  </si>
  <si>
    <t>Producto o Servicio</t>
  </si>
  <si>
    <t>Administración &amp; Contabilidad</t>
  </si>
  <si>
    <t>Ventas &amp; Mercadeo</t>
  </si>
  <si>
    <t>Total empleados</t>
  </si>
  <si>
    <t>Información General</t>
  </si>
  <si>
    <t>Variación</t>
  </si>
  <si>
    <t>Activos corrientes</t>
  </si>
  <si>
    <t>Activos totales</t>
  </si>
  <si>
    <t>Pasivos corrientes</t>
  </si>
  <si>
    <t>Pasivos totales</t>
  </si>
  <si>
    <t>Ventas netas</t>
  </si>
  <si>
    <t>Ventas por exportación</t>
  </si>
  <si>
    <t>Costos Operacionales</t>
  </si>
  <si>
    <t>Gastos Operacionales</t>
  </si>
  <si>
    <t>Utilidad Operacional</t>
  </si>
  <si>
    <t>Utilidad neta</t>
  </si>
  <si>
    <t>Depreciaciones y Amortizaciones</t>
  </si>
  <si>
    <t>Inventario promedio anual</t>
  </si>
  <si>
    <t xml:space="preserve">Cuentas por cobrar clientes </t>
  </si>
  <si>
    <t>Número de empleados</t>
  </si>
  <si>
    <t xml:space="preserve">Indicadores Financieros </t>
  </si>
  <si>
    <t>EBITDA</t>
  </si>
  <si>
    <t>Margen de Utilidad Neta (Utilidad Neta / Ventas Netas)</t>
  </si>
  <si>
    <t>Razón de Liquidez (Activos Corrientes / Pasivos Corrientes)</t>
  </si>
  <si>
    <t>Endeudamiento (Pasivos Totales / Activos Totales)</t>
  </si>
  <si>
    <t>Rotación de Inventarios (Inventario/Ventas Netas)*330</t>
  </si>
  <si>
    <t>Rotación Cuentas por Cobrar ( Cuentas por Cobrar/Ventas Netas)*330</t>
  </si>
  <si>
    <t>Capital de Trabajo (Activos Corrientes – Pasivos Corrientes)</t>
  </si>
  <si>
    <t>Margen de Utilidad Operacional (Utilidad Operacional / Ventas Netas)</t>
  </si>
  <si>
    <t>Flujo de Caja</t>
  </si>
  <si>
    <t>Ingresos Operacionales</t>
  </si>
  <si>
    <t xml:space="preserve"> VPN EBITDA Histórico</t>
  </si>
  <si>
    <t>UTILIDAD BRUTA</t>
  </si>
  <si>
    <t xml:space="preserve">VPN EBITDA Proyectado </t>
  </si>
  <si>
    <t>UTILIDAD OPERACIONAL</t>
  </si>
  <si>
    <t>(+) Depreciaciones y Amortizaciones</t>
  </si>
  <si>
    <t>DIFERENCIA</t>
  </si>
  <si>
    <t>Tasa de Descuento</t>
  </si>
  <si>
    <t>Rubro</t>
  </si>
  <si>
    <t>Ventas Totales en CoP pesos</t>
  </si>
  <si>
    <t>Activos Totales en CoP pesos</t>
  </si>
  <si>
    <t>Total Exportación en CoP pesos</t>
  </si>
  <si>
    <t>si</t>
  </si>
  <si>
    <t>No</t>
  </si>
  <si>
    <t>¿De  cuál programa?</t>
  </si>
  <si>
    <t>Sección II: Información General del Proyecto</t>
  </si>
  <si>
    <t>Titulo del Proyecto:</t>
  </si>
  <si>
    <t>Tipo de Proyecto:</t>
  </si>
  <si>
    <t>Individual</t>
  </si>
  <si>
    <t>Colectivo</t>
  </si>
  <si>
    <t>Duración de la Asistencia Técnica:</t>
  </si>
  <si>
    <t>otro, cual?</t>
  </si>
  <si>
    <t>Inversión</t>
  </si>
  <si>
    <t>Valor Total del Proyecto de Expansión</t>
  </si>
  <si>
    <t>Crédito:</t>
  </si>
  <si>
    <t>Otros:</t>
  </si>
  <si>
    <t>Cual?</t>
  </si>
  <si>
    <t>Departamento:</t>
  </si>
  <si>
    <t>Sección III: Descripción de la Asistencia Técnica</t>
  </si>
  <si>
    <t>1. Justificación</t>
  </si>
  <si>
    <t>2. Objetivos de la Asistencia Técnica</t>
  </si>
  <si>
    <t>Objetivo  General:</t>
  </si>
  <si>
    <t>Objetivos Específicos:</t>
  </si>
  <si>
    <t>Titulo</t>
  </si>
  <si>
    <t>Descripción</t>
  </si>
  <si>
    <t>Productos</t>
  </si>
  <si>
    <t>Resultados</t>
  </si>
  <si>
    <t>Línea de base</t>
  </si>
  <si>
    <t>Resultados esperado</t>
  </si>
  <si>
    <t>Formalizados</t>
  </si>
  <si>
    <t>Impacto de la Asistencia Técnica</t>
  </si>
  <si>
    <t>Total empleos a generar</t>
  </si>
  <si>
    <t xml:space="preserve">% de incremento en ventas </t>
  </si>
  <si>
    <t>No.</t>
  </si>
  <si>
    <t>Actividad / Mes</t>
  </si>
  <si>
    <t>Horas</t>
  </si>
  <si>
    <t>Día del mes</t>
  </si>
  <si>
    <t>Arranque de la Asistencia Técnica</t>
  </si>
  <si>
    <t>0.1.</t>
  </si>
  <si>
    <t>0.2.</t>
  </si>
  <si>
    <t>1.1.</t>
  </si>
  <si>
    <t>1.2.</t>
  </si>
  <si>
    <t>1.3.</t>
  </si>
  <si>
    <t>1.4.</t>
  </si>
  <si>
    <t>1.5.</t>
  </si>
  <si>
    <t>1.6.</t>
  </si>
  <si>
    <t>2.1.</t>
  </si>
  <si>
    <t>2.2.</t>
  </si>
  <si>
    <t>2.3.</t>
  </si>
  <si>
    <t>2.4.</t>
  </si>
  <si>
    <t>2.5.</t>
  </si>
  <si>
    <t>2.6.</t>
  </si>
  <si>
    <t>3.1.</t>
  </si>
  <si>
    <t>3.2.</t>
  </si>
  <si>
    <t>3.3.</t>
  </si>
  <si>
    <t>3.4.</t>
  </si>
  <si>
    <t>3.5.</t>
  </si>
  <si>
    <t>3.6.</t>
  </si>
  <si>
    <t>4.1.</t>
  </si>
  <si>
    <t>4.2.</t>
  </si>
  <si>
    <t>4.3.</t>
  </si>
  <si>
    <t>4.4.</t>
  </si>
  <si>
    <t>4.5.</t>
  </si>
  <si>
    <t>4.6.</t>
  </si>
  <si>
    <t>5.1.</t>
  </si>
  <si>
    <t>5.2.</t>
  </si>
  <si>
    <t>5.3.</t>
  </si>
  <si>
    <t>5.4.</t>
  </si>
  <si>
    <t>5.5.</t>
  </si>
  <si>
    <t>5.6.</t>
  </si>
  <si>
    <t>6.1.</t>
  </si>
  <si>
    <t>6.2.</t>
  </si>
  <si>
    <t>6.3.</t>
  </si>
  <si>
    <t>6.4.</t>
  </si>
  <si>
    <t>6.5.</t>
  </si>
  <si>
    <t>6.6.</t>
  </si>
  <si>
    <t>7.1.</t>
  </si>
  <si>
    <t>7.2.</t>
  </si>
  <si>
    <t>7.3.</t>
  </si>
  <si>
    <t>7.4.</t>
  </si>
  <si>
    <t>7.5.</t>
  </si>
  <si>
    <t>7.6.</t>
  </si>
  <si>
    <t>8.1.</t>
  </si>
  <si>
    <t>8.2.</t>
  </si>
  <si>
    <t>8.3.</t>
  </si>
  <si>
    <t>8.4.</t>
  </si>
  <si>
    <t>8.5.</t>
  </si>
  <si>
    <t>8.6.</t>
  </si>
  <si>
    <t>9.1.</t>
  </si>
  <si>
    <t>9.2.</t>
  </si>
  <si>
    <t>9.3.</t>
  </si>
  <si>
    <t>9.4.</t>
  </si>
  <si>
    <t>9.5.</t>
  </si>
  <si>
    <t>9.6.</t>
  </si>
  <si>
    <t>10.1.</t>
  </si>
  <si>
    <t>10.2.</t>
  </si>
  <si>
    <t>10.3.</t>
  </si>
  <si>
    <t>10.4.</t>
  </si>
  <si>
    <t>10.5.</t>
  </si>
  <si>
    <t>10.6.</t>
  </si>
  <si>
    <t>TOTAL</t>
  </si>
  <si>
    <t>■</t>
  </si>
  <si>
    <t>Sección IV: Presupuesto Detallado del Proyecto de Expansión</t>
  </si>
  <si>
    <t>RUBROS</t>
  </si>
  <si>
    <t>USOS</t>
  </si>
  <si>
    <t>FUENTES</t>
  </si>
  <si>
    <t>Unidad (horas)</t>
  </si>
  <si>
    <t>Total Usos</t>
  </si>
  <si>
    <t>Recursos Propios</t>
  </si>
  <si>
    <t>Otra Cooperación</t>
  </si>
  <si>
    <t>Entidad Financiera</t>
  </si>
  <si>
    <t>Total Fuentes</t>
  </si>
  <si>
    <t>Aporte</t>
  </si>
  <si>
    <t>%</t>
  </si>
  <si>
    <t>Efectivo</t>
  </si>
  <si>
    <t>Subtotal Asistencia Técnica</t>
  </si>
  <si>
    <t>Sección V: Equipo Ejecutor y Forma de Pago</t>
  </si>
  <si>
    <t>1. Valor Contrato de Consultoría</t>
  </si>
  <si>
    <t>Valor Unitario</t>
  </si>
  <si>
    <t>Valor Total</t>
  </si>
  <si>
    <t>Costo Fijo por Producto</t>
  </si>
  <si>
    <t>Costo Fijo por Hora</t>
  </si>
  <si>
    <t>Costo Variable por éxito</t>
  </si>
  <si>
    <t>Nombre Consultor / Firma</t>
  </si>
  <si>
    <t>Responsable:</t>
  </si>
  <si>
    <t>NIT / CC</t>
  </si>
  <si>
    <t>Correo electrónico:</t>
  </si>
  <si>
    <t>No. Celular:</t>
  </si>
  <si>
    <t>pagos</t>
  </si>
  <si>
    <t>productos</t>
  </si>
  <si>
    <t>EMPLEOS</t>
  </si>
  <si>
    <t>HORAS</t>
  </si>
  <si>
    <t>TARIFA MIDAS</t>
  </si>
  <si>
    <t>PORCENTAJE DE APORTE MIDAS</t>
  </si>
  <si>
    <t>VALOR TOTAL HORA CONSULTORIA</t>
  </si>
  <si>
    <t>VALOR TOTAL CONSULTORIA</t>
  </si>
  <si>
    <t>Producto a Entregar</t>
  </si>
  <si>
    <t>Empleo a Generar</t>
  </si>
  <si>
    <t>Fecha Empleos</t>
  </si>
  <si>
    <t>Fecha Pagos</t>
  </si>
  <si>
    <t>% Costo</t>
  </si>
  <si>
    <t>HITO</t>
  </si>
  <si>
    <t>PRODUCTOS</t>
  </si>
  <si>
    <t>Equipo Consultor PROPUESTO</t>
  </si>
  <si>
    <t>Nombre</t>
  </si>
  <si>
    <t>Apellido</t>
  </si>
  <si>
    <t>Cargo</t>
  </si>
  <si>
    <t>Rol</t>
  </si>
  <si>
    <t>Dedicación</t>
  </si>
  <si>
    <t>Identificación</t>
  </si>
  <si>
    <t>Tarifa Hora</t>
  </si>
  <si>
    <t>Responsable Proveedor de Proyectos</t>
  </si>
  <si>
    <t>Apellidos</t>
  </si>
  <si>
    <t>Oficina Regional</t>
  </si>
  <si>
    <t>Correo electrónico</t>
  </si>
  <si>
    <t>Celular</t>
  </si>
  <si>
    <t>Meses</t>
  </si>
  <si>
    <t>Empleos</t>
  </si>
  <si>
    <t>HITOS</t>
  </si>
  <si>
    <t>productos a recibir</t>
  </si>
  <si>
    <t>COSTO TOTAL MIDAS</t>
  </si>
  <si>
    <t>Valor Promedio Hora</t>
  </si>
  <si>
    <t>MES</t>
  </si>
  <si>
    <t>E</t>
  </si>
  <si>
    <t>Ambiental</t>
  </si>
  <si>
    <t>V</t>
  </si>
  <si>
    <t xml:space="preserve">Cadena de Abastecimiento </t>
  </si>
  <si>
    <t>Calidad</t>
  </si>
  <si>
    <t>Comercio Exterior</t>
  </si>
  <si>
    <t>Consumo Masivo</t>
  </si>
  <si>
    <t>Estrategia de Negocios</t>
  </si>
  <si>
    <t>Finanzas</t>
  </si>
  <si>
    <t>Formulación de Proyectos</t>
  </si>
  <si>
    <t>Franquicias</t>
  </si>
  <si>
    <t>Gestión Humana</t>
  </si>
  <si>
    <t>Logística</t>
  </si>
  <si>
    <t>Mercadeo</t>
  </si>
  <si>
    <t>Organización y Procesos</t>
  </si>
  <si>
    <t>Producción</t>
  </si>
  <si>
    <t>Tecnología de la Información</t>
  </si>
  <si>
    <t>Ventas</t>
  </si>
  <si>
    <t>Otro</t>
  </si>
  <si>
    <r>
      <t>Nombre  Razón Social * :</t>
    </r>
    <r>
      <rPr>
        <u/>
        <sz val="10"/>
        <rFont val="Verdana"/>
        <family val="2"/>
      </rPr>
      <t xml:space="preserve"> </t>
    </r>
  </si>
  <si>
    <r>
      <t xml:space="preserve">4. Cifras Operacionales: </t>
    </r>
    <r>
      <rPr>
        <sz val="11"/>
        <rFont val="Verdana"/>
        <family val="2"/>
      </rPr>
      <t>Indique la información de los 2 últimos años de operaciones</t>
    </r>
  </si>
  <si>
    <r>
      <t>3. Definición y alcance de la Asistencia Técnica:</t>
    </r>
    <r>
      <rPr>
        <b/>
        <sz val="10"/>
        <rFont val="Verdana"/>
        <family val="2"/>
      </rPr>
      <t xml:space="preserve"> </t>
    </r>
    <r>
      <rPr>
        <sz val="10"/>
        <rFont val="Verdana"/>
        <family val="2"/>
      </rPr>
      <t>defina los productos, resultados e impactos</t>
    </r>
  </si>
  <si>
    <t xml:space="preserve">EVALUACIÓN DE PROPUESTA </t>
  </si>
  <si>
    <t>FASE DE PRE-EVALUACION</t>
  </si>
  <si>
    <t xml:space="preserve">Proponente: </t>
  </si>
  <si>
    <t xml:space="preserve">Ubicación: </t>
  </si>
  <si>
    <t xml:space="preserve">Nombre de la Propuesta: </t>
  </si>
  <si>
    <t xml:space="preserve">Proveedor de Proyecto: </t>
  </si>
  <si>
    <t xml:space="preserve">Código del Proyecto: </t>
  </si>
  <si>
    <t xml:space="preserve">REQUISITOS </t>
  </si>
  <si>
    <t>Evaluador</t>
  </si>
  <si>
    <t xml:space="preserve">  SI</t>
  </si>
  <si>
    <t xml:space="preserve">  NO</t>
  </si>
  <si>
    <t>Si</t>
  </si>
  <si>
    <t xml:space="preserve">Proponente y fuentes de recursos no vinculados a actividades ilícitas </t>
  </si>
  <si>
    <t xml:space="preserve">Factibilidad del proyecto adecuada y sostenible </t>
  </si>
  <si>
    <t>Garantía de contrapartida y recursos del proponente asegurada</t>
  </si>
  <si>
    <t>Proponente es empresa legalmente constituida</t>
  </si>
  <si>
    <t xml:space="preserve">Manifestamos que de acuerdo con los criterios establecidos para la Fase de Verificación, remitimos la información requerida completa y revisada, por lo que consideramos que el proyecto puede pasar a la Fase de Evaluación. </t>
  </si>
  <si>
    <t>Ciudad, Fecha</t>
  </si>
  <si>
    <t>POR FAVOR NO AGREGUE NI ELIMINE FILAS NI COLUMNAS EN NINGUNA PARTE DE ESTE FORMATO</t>
  </si>
  <si>
    <t>Número de identificacion</t>
  </si>
  <si>
    <t>Extranjeria</t>
  </si>
  <si>
    <t>Estado Fuentes y Usos: CoP (miles)</t>
  </si>
  <si>
    <t>Costo Unitario 
(miles $ / hr)</t>
  </si>
  <si>
    <t>Líneas temáticas</t>
  </si>
  <si>
    <t>Título del proyecto</t>
  </si>
  <si>
    <t>Duración de la propuesta</t>
  </si>
  <si>
    <t xml:space="preserve">Proponente </t>
  </si>
  <si>
    <t>Razón de Liquidez</t>
  </si>
  <si>
    <t>Razón de Endeudamiento</t>
  </si>
  <si>
    <t>Capacidad de Gestión de Recursos</t>
  </si>
  <si>
    <r>
      <t xml:space="preserve">Un </t>
    </r>
    <r>
      <rPr>
        <b/>
        <u/>
        <sz val="10"/>
        <rFont val="Calibri"/>
        <family val="2"/>
      </rPr>
      <t>bien o servicio nuevo</t>
    </r>
    <r>
      <rPr>
        <sz val="10"/>
        <rFont val="Calibri"/>
        <family val="2"/>
      </rPr>
      <t xml:space="preserve"> es un producto cuyas características fundamentales (especificaciones técnicas, componentes y materiales, software incorporado o usos previstos) difieren significativamente de los correspondientes a productos anteriores producidos por la empresa</t>
    </r>
  </si>
  <si>
    <t>a.</t>
  </si>
  <si>
    <r>
      <t xml:space="preserve">Bienes o servicios </t>
    </r>
    <r>
      <rPr>
        <b/>
        <u/>
        <sz val="11"/>
        <rFont val="Calibri"/>
        <family val="2"/>
      </rPr>
      <t>nuevos</t>
    </r>
    <r>
      <rPr>
        <sz val="11"/>
        <rFont val="Calibri"/>
        <family val="2"/>
      </rPr>
      <t xml:space="preserve"> esperados en la propuesta:</t>
    </r>
  </si>
  <si>
    <t>SI</t>
  </si>
  <si>
    <t>NO</t>
  </si>
  <si>
    <t>Cantidad</t>
  </si>
  <si>
    <r>
      <t>Un b</t>
    </r>
    <r>
      <rPr>
        <b/>
        <u/>
        <sz val="10"/>
        <rFont val="Calibri"/>
        <family val="2"/>
      </rPr>
      <t>ien o servicio significativamente mejorado</t>
    </r>
    <r>
      <rPr>
        <sz val="10"/>
        <rFont val="Calibri"/>
        <family val="2"/>
      </rPr>
      <t xml:space="preserve"> es un bien o servicio existente cuyo desempeño ha sido mejorado o perfeccionado en gran medida. Puede darse por el uso de componentes o materiales de mejor desempeño, o por cambios en uno de los subsistemas técnicos que componen un producto complejo</t>
    </r>
  </si>
  <si>
    <t>b.</t>
  </si>
  <si>
    <r>
      <t xml:space="preserve">Bienes o servicios </t>
    </r>
    <r>
      <rPr>
        <b/>
        <u/>
        <sz val="11"/>
        <rFont val="Calibri"/>
        <family val="2"/>
      </rPr>
      <t>significativamente mejorados</t>
    </r>
    <r>
      <rPr>
        <sz val="11"/>
        <rFont val="Calibri"/>
        <family val="2"/>
      </rPr>
      <t xml:space="preserve"> esperados en la propuesta:</t>
    </r>
  </si>
  <si>
    <t>Indicador de Innovación</t>
  </si>
  <si>
    <t>Porcentaje de Contrapartida  (%)</t>
  </si>
  <si>
    <t>FORMATO DE PRE EVALUACIÓN</t>
  </si>
  <si>
    <t>Municipio:</t>
  </si>
  <si>
    <t>Firma representante legal PPs</t>
  </si>
  <si>
    <t xml:space="preserve">Valor Total del Proyecto </t>
  </si>
  <si>
    <t>La propuesta presenta los anexos de manera completa y de acuerdo con lo exigido en el manual de desarrollo de negocios</t>
  </si>
  <si>
    <t>Cambio en ventas esperado</t>
  </si>
  <si>
    <t>Indicador de innovación (#)</t>
  </si>
  <si>
    <t xml:space="preserve">1. Identificación proponente: </t>
  </si>
  <si>
    <t>Ver lista desplegable</t>
  </si>
  <si>
    <t>Innovación, desarrollo y transferencia tecnológica</t>
  </si>
  <si>
    <t>Promoción al acceso y uso de TIC's</t>
  </si>
  <si>
    <t>Líneas  Temáticas</t>
  </si>
  <si>
    <t>Proveedor del proyecto</t>
  </si>
  <si>
    <t>Monto  solicitado por el proyecto</t>
  </si>
  <si>
    <t>D           M           A</t>
  </si>
  <si>
    <t xml:space="preserve">            Tiempo de constitución  (En años)</t>
  </si>
  <si>
    <r>
      <t xml:space="preserve">2. Información Básica de los beneficiarios: </t>
    </r>
    <r>
      <rPr>
        <sz val="11"/>
        <rFont val="Verdana"/>
        <family val="2"/>
      </rPr>
      <t>Indique el sector a que pertenecen, el personal actualmente empleado para generar sus ventas y caracteristicas generales de los beneficiarios</t>
    </r>
  </si>
  <si>
    <t>Descripción de los principales productos o servicios generados por los beneficiarios:</t>
  </si>
  <si>
    <t xml:space="preserve">Fundación </t>
  </si>
  <si>
    <t>Corporación</t>
  </si>
  <si>
    <t>Cooperativa</t>
  </si>
  <si>
    <t>Gremio</t>
  </si>
  <si>
    <t>Asociación de MIPYMES</t>
  </si>
  <si>
    <t>Caja de compensación familiar</t>
  </si>
  <si>
    <t>No MIPYMES</t>
  </si>
  <si>
    <t>Especialista de proyectos</t>
  </si>
  <si>
    <t>Convocatoria</t>
  </si>
  <si>
    <t>3. Información Financiera del proponente</t>
  </si>
  <si>
    <t>Estados Financieros de los Ultimos Años en pesos corrientes de cada año en pesos</t>
  </si>
  <si>
    <t>En Pesos</t>
  </si>
  <si>
    <t>Impacto en empleos e ingresos</t>
  </si>
  <si>
    <t>Impactos en Innovación</t>
  </si>
  <si>
    <t>4. Identifique el cargo de los participantes en el proyecto</t>
  </si>
  <si>
    <t>Valor Contrapartida proponente/ Beneficiaros</t>
  </si>
  <si>
    <r>
      <t xml:space="preserve">4. Plan de Acción: </t>
    </r>
    <r>
      <rPr>
        <sz val="10"/>
        <rFont val="Verdana"/>
        <family val="2"/>
      </rPr>
      <t xml:space="preserve">De acuerdo con los productos planteados, defina las actividades y resultados en función de los objetivos específicos a alcanzar </t>
    </r>
  </si>
  <si>
    <t>Monto de cofinanciación en efectivo</t>
  </si>
  <si>
    <t>Fuente Contrapartida en efectivo</t>
  </si>
  <si>
    <t>Aporte en efectivo Asistencia técnica</t>
  </si>
  <si>
    <t xml:space="preserve">Tipo de Contribuyente: </t>
  </si>
  <si>
    <t>RURAL</t>
  </si>
  <si>
    <t>URBANO</t>
  </si>
  <si>
    <t>Categoría del proponente</t>
  </si>
  <si>
    <t>Microempresa</t>
  </si>
  <si>
    <t>Pequeña empresas</t>
  </si>
  <si>
    <t>Mediana Empresa</t>
  </si>
  <si>
    <t>Otros</t>
  </si>
  <si>
    <t>Equipo del Proponente</t>
  </si>
  <si>
    <t>6.a.</t>
  </si>
  <si>
    <t>6.b.</t>
  </si>
  <si>
    <t>6.c.</t>
  </si>
  <si>
    <t>6.d.</t>
  </si>
  <si>
    <t>6.e.</t>
  </si>
  <si>
    <t>6.f.</t>
  </si>
  <si>
    <t>6.g.</t>
  </si>
  <si>
    <t>6.h.</t>
  </si>
  <si>
    <t>Copie valores</t>
  </si>
  <si>
    <t xml:space="preserve">¿Ha realizado proyectos con fondos de la Alcaldia de Pereira? </t>
  </si>
  <si>
    <t>Características de los beneficiarios:</t>
  </si>
  <si>
    <t>Explique como se estimó las ventas esperadas:</t>
  </si>
  <si>
    <t>Sección I: Información Proponente y beneficiarios</t>
  </si>
  <si>
    <t xml:space="preserve"> (Ver descripción de cada linea temática en los Terminos de Referencia)</t>
  </si>
  <si>
    <t>Generación empleo ( Coloque el número de empleos a generar nuevos en el periodo exacto en el que proponente se puede comprometer a certificarlos)</t>
  </si>
  <si>
    <t xml:space="preserve"> (Ver Registro Regional de Proveedores de Proyectos)</t>
  </si>
  <si>
    <t>Marque con una X</t>
  </si>
  <si>
    <t xml:space="preserve">Mpio: </t>
  </si>
  <si>
    <t xml:space="preserve">REPORTE DE EMPLEADOS ACTUALES </t>
  </si>
  <si>
    <t>Ubicación del proyecto en el Municipio de PEREIRA</t>
  </si>
  <si>
    <t xml:space="preserve"> CIIU QUE APLICAN</t>
  </si>
  <si>
    <t>Proyecto con vocación exportadora SI/NO</t>
  </si>
  <si>
    <t>Realice un breve descripción de la calidad del empleo a generar: Tipo de contrato, tiempo, forma de certificación.</t>
  </si>
  <si>
    <t xml:space="preserve">Describa con precisión la forma en la cual la Asistencia Técnica generará los empleos propuestos (Cuantos, como, donde, en que periodo, persona responsable de la certificación de los empleos. </t>
  </si>
  <si>
    <t>(No diligenciar los espacios en color gris)</t>
  </si>
  <si>
    <t>Descripcion :</t>
  </si>
  <si>
    <t>Descripción del encadenamiento productivo:</t>
  </si>
  <si>
    <t>Defina en términos generales cuales son los hechos que dan lugar al proyecto. Estos pueden ser negativos,  cosas por mejorar  u oportunidades que la(s)  empresa(s) quiere(n) aprovechar para optimizar su desempeño. Describa porque es necesario el proyecto . La identificación  clara del problema, causas, efectos alternativa de solución seleccionada  se convierte en un insumo  importante para la evaluación del proyecto</t>
  </si>
  <si>
    <t>Plantee un (1) solo objetivo general y describa de manera precisa y completa  los objetivos específicos  necesarios para alcanzar el objetivo general en función de resolver el problema planteado. Los objetivos deben tener coherencia con la situación planteada</t>
  </si>
  <si>
    <r>
      <rPr>
        <b/>
        <sz val="9"/>
        <rFont val="Arial"/>
        <family val="2"/>
      </rPr>
      <t>3. Información Financiera General</t>
    </r>
    <r>
      <rPr>
        <sz val="9"/>
        <rFont val="Arial"/>
        <family val="2"/>
      </rPr>
      <t xml:space="preserve">
Para diligenciar la Información Financiera es necesario extraer los datos del Balance General y del Estado de Resultados, auditados, de los dos últimos años y correspondientes a la entidad proponente. Estos documentos de soporte de la Información Financiera, deben anexarse incluyendo las notas respectivas del  Contador. Los Indicadores Financieros se generan de manera automática, así como los porcentajes de variación de un año con respecto al otro.
El Flujo de Caja corresponde al resumen de los ingresos, costos, gastos, depreciaciones y amortizaciones de la dinámica económica de los beneficiarios. Se calcula como línea base el último período pasado anual, teniendo en cuenta el mes de presentación del proyecto; además, se debe proyectar el flujo de caja para los siguientes tres períodos anuales. Las proyecciones deben contemplar el impacto generado, en los ingresos y egresos de los beneficiarios, en razón de la Asistencia Técnica implementada.
Recomendaciones:
Si el  proyecto es colectivo, se requiere conocer de manera detallada el flujo de caja anual de los beneficiarios, estimando un comportamiento promedio de todos ellos. Debe elaborarse en archivo Excel y anexarse, una explicación muy clara de cada uno de los ingresos y egresos dados en la dinámica económica de los beneficiarios. Los datos numéricos y las operaciones aritméticas respectivas, deben ser observables de manera directa sin que se requiera lectura de las fórmulas utilizadas </t>
    </r>
  </si>
  <si>
    <t>5. Nivel de Endeudamiento  de la empresa</t>
  </si>
  <si>
    <t xml:space="preserve">6. Descripción de proyectos previos: </t>
  </si>
  <si>
    <t xml:space="preserve">¿Ha realizado  proyectos de asistencia técnica? </t>
  </si>
  <si>
    <t>¿Tiene implementada dicha asistencia?                                 Si</t>
  </si>
  <si>
    <r>
      <rPr>
        <b/>
        <sz val="9"/>
        <rFont val="Arial"/>
        <family val="2"/>
      </rPr>
      <t>4. Cifras Operacionales</t>
    </r>
    <r>
      <rPr>
        <sz val="9"/>
        <rFont val="Arial"/>
        <family val="2"/>
      </rPr>
      <t xml:space="preserve">
El modelo genera automáticamente de la tabla de Información Financiera General, las Ventas Totales, los Activos Totales y las Exportaciones Totales.
</t>
    </r>
    <r>
      <rPr>
        <u/>
        <sz val="9"/>
        <rFont val="Arial"/>
        <family val="2"/>
      </rPr>
      <t xml:space="preserve">Descripción del nivel de endeudamiento </t>
    </r>
    <r>
      <rPr>
        <sz val="9"/>
        <rFont val="Arial"/>
        <family val="2"/>
      </rPr>
      <t xml:space="preserve">
El endeudamiento  se  calcula automáticamente.
</t>
    </r>
  </si>
  <si>
    <r>
      <rPr>
        <b/>
        <sz val="9"/>
        <rFont val="Arial"/>
        <family val="2"/>
      </rPr>
      <t xml:space="preserve">Sección III: DESCRIPCION DE LA ASISTENCIA TECNICA </t>
    </r>
    <r>
      <rPr>
        <sz val="9"/>
        <rFont val="Arial"/>
        <family val="2"/>
      </rPr>
      <t xml:space="preserve">
En la Sección III es necesario describir el proyecto de acuerdo con los siguientes elementos: 1) Justificación, 2) Objetivos, 3) Definición y Alcance de la Asistencia Técnica (productos, resultados e impacto) y 4) Plan de Acción.
1. Justificación
En la justificación de la asistencia técnica  a solicitar es necesario definir cuáles son los hechos que dan lugar al proyecto. Estos pueden ser negativos, cosas por mejorar u oportunidades que la(s) empresa(s) beneficiaria(s) quieren aprovechar para optimizar su desempeño. Se describe por qué es necesaria la asistencia técnica y el crédito solicitado, cuáles son las debilidades que optimizaría y las fortalezas que aprovecharía.
En esta sección se debe describir de manera cualitativa y cuantitativa la situación actual de los beneficiarios como un problema a resolver o como una oportunidad a capitalizar con el Proyecto de Asistencia Técnica propuesto.
Ejemplo:
Aunque tradicionalmente la Compañía General de Juguetes S.A. ha tenido un gran reconocimiento en el mercado, sus diferentes líneas de productos han entrado a su fase de declinación, razón por la cual los porcentajes de variación en ventas han venido en descenso durante los últimos tres años (10%, 12% y 14%). La empresa desarrolló una investigación de mercados, en la cual se evidencian varios cambios en las preferencias y gustos de la población infantil (niños y niñas entre 3 y 10 años de edad). Los cambios mencionados, le exigen a la empresa, realizar modificaciones en la manufactura de los productos y en los sistemas de producción para adaptarse a las exigencias del mercado.
Nota: La justificación no debe referirse por ejemplo a la importancia de desarrollar un proceso de certificación (una justificación así le sirve a cualquier proyecto de certificación), sino a la de desarrollar ese proceso de certificación  para esa empresa beneficiaria específica, en este momento en particular. 
2. Objetivos
Los objetivos deben responder a la pregunta: Qué se quiere lograr con este proyecto? Su descripción debe plantear la solución del problema a resolver con la asistencia técnica planteada. Los objetivos deben definirse en términos de los efectos y/o impactos que se desean lograr; deben tener coherencia con la situación planteada en el punto anterior (Justificación).
Definir los objetivos del proyecto es una herramienta necesaria para asegurar la comprensión común por parte de todos los actores involucrados y tener claridad sobre lo qué se quiere lograr. Se deben definir 2 niveles de objetivos: un objetivo general y varios objetivos específicos (máximo 5).   
Objetivo General: Debe plantearse un (1) solo objetivo general. Debe redactarse de tal manera que defina claramente qué se va a hacer. Debe ser medible y definir en cuánto tiempo se va a realizar. El objetivo general responde a la pregunta: ¿Qué se quiere lograr?; sirve para determinar el título del proyecto.
Ejemplo:
Asistencia técnica para incorporar 3 nuevas líneas de productos en Compañía General de Juguetes S.A. en un plazo de 8 meses.
Objetivos Específicos: Indican resultados más precisos. Deben cumplir con las siguientes características: i) Medibles, ii) Alcanzables, iii) Realistas y iv) Con fecha límite. Pueden ser de tipo operacional, es decir, que se relacionen con las actividades y productos esperados, o de resultados, en términos de los productos que se generan por el proyecto. 
</t>
    </r>
  </si>
  <si>
    <t>Valor total de la asistencia técnica</t>
  </si>
  <si>
    <t>Recursos propios:</t>
  </si>
  <si>
    <t>Lugar Ejecución del Proyecto: Indique el lugar en donde se va a llevar a cabo el proyecto (Ciudad/Municipio)</t>
  </si>
  <si>
    <t>Proveedor del proyectos:</t>
  </si>
  <si>
    <t>Tipos de empleo nuevos a generar</t>
  </si>
  <si>
    <t>Explique como se estimó el incremento en ventas propuesto,como y  cuando lo generará:</t>
  </si>
  <si>
    <t>Aporte social</t>
  </si>
  <si>
    <r>
      <t xml:space="preserve">%
</t>
    </r>
    <r>
      <rPr>
        <sz val="9"/>
        <rFont val="Arial"/>
        <family val="2"/>
      </rPr>
      <t>CONTR</t>
    </r>
  </si>
  <si>
    <t>No olvide poner el signo %</t>
  </si>
  <si>
    <t>Formato Solicitud  de Asistencia Técnica  F-PER-001</t>
  </si>
  <si>
    <t>Costo por empleo en pesos</t>
  </si>
  <si>
    <t>% 
PROG</t>
  </si>
  <si>
    <t>PROGRAMA</t>
  </si>
  <si>
    <t>2. Identificación  Empresa de Consultoría</t>
  </si>
  <si>
    <t>3. Forma de Pago Programa de Apoyo al Desarrollo Empresarial de Pereira</t>
  </si>
  <si>
    <t>Tarifa PROGRAMA</t>
  </si>
  <si>
    <t>Valor PROGRAMA</t>
  </si>
  <si>
    <t>INSTRUCTIVO DE DILIGENCIAMIENTO FORMATO F- PER 001</t>
  </si>
  <si>
    <r>
      <t xml:space="preserve">El Formato de Solicitud de Asistencia Técnica F--PER-001 está conformado por cinco secciones: 
•  Sección I:    Información de la entidad proponente
•  Sección II:  Información General del Proyecto
•  Sección III:  Descripción del Proyecto
•  Sección IV:  Presupuesto Detallado
•  Sección V:  Equipo Ejecutor y Forma de Pago
Este formato está diseñado en Excel, por lo tanto no pueden agregarse ni eliminarse filas ni columnas. En las celdas con fondo  amarillo, se digitará la información pertinente. Las celdas con fondo gris generan resultados automáticos. Las celdas con fondo verde, destacan datos relevantes de la asistencia técnica.
</t>
    </r>
    <r>
      <rPr>
        <b/>
        <sz val="9"/>
        <rFont val="Arial"/>
        <family val="2"/>
      </rPr>
      <t>Anexos del Formato:</t>
    </r>
    <r>
      <rPr>
        <sz val="9"/>
        <rFont val="Arial"/>
        <family val="2"/>
      </rPr>
      <t xml:space="preserve">
• Instructivo
• Pre evaluación
• Tablas de apoyo CIIU
</t>
    </r>
  </si>
  <si>
    <r>
      <rPr>
        <b/>
        <sz val="9"/>
        <rFont val="Arial"/>
        <family val="2"/>
      </rPr>
      <t>Sección I: INFORMACION DEL PROPONENTE</t>
    </r>
    <r>
      <rPr>
        <sz val="9"/>
        <rFont val="Arial"/>
        <family val="2"/>
      </rPr>
      <t xml:space="preserve">
</t>
    </r>
    <r>
      <rPr>
        <u/>
        <sz val="9"/>
        <rFont val="Arial"/>
        <family val="2"/>
      </rPr>
      <t>1. Identificación del proponente</t>
    </r>
    <r>
      <rPr>
        <sz val="9"/>
        <rFont val="Arial"/>
        <family val="2"/>
      </rPr>
      <t xml:space="preserve">
En esta primera sección es indispensable diligenciar en su totalidad la información sobre la identificación del proponente, completando todos los campos de la sección: Razón social, NIT, Matrícula Cámara de Comercio, Fecha de Constitución, tiempo de constitución en años, tipo de Contribuyente, Dirección, categoría de proponente (ver lista desplegable), describir si el proyecto es rural o urbano, Departamento, Municipio, corregimiento y vereda, Teléfono, Fax, E-mail, Página Web (www), Información  del Representante legal.
Recomendaciones: 
Razón Social: Corresponde al nombre que aparece en el Certificado de Existencia y Representación Legal de la Cámara de Comercio del proponente el cual deberá ser el mismo del Registro Único Tributario RUT.
La Fecha de Constitución del proponente, deberá ser diligenciada con números separados por guiones, Ejemplo:(DD-MM-AA), (22-07-09).
El tiempo en años de constitución será validado con el Certificado de Existencia y Representación Legal.
El nombre del Representante Legal del proponente, la Dirección, el Teléfono y el Fax registrados en el Formato F - PER 001, deberán coincidir con los datos registrados en el Certificado de Cámara de Comercio y el RUT. Si la entidad ha realizado cambios en la información relacionada, deberá actualizarse tanto en el RUT, como en el Certificado de Cámara de Comercio.
                                                                                                                                                                                                                                                                                                                                                                                             </t>
    </r>
    <r>
      <rPr>
        <u/>
        <sz val="9"/>
        <rFont val="Arial"/>
        <family val="2"/>
      </rPr>
      <t>2. Información Básica de los beneficiarios</t>
    </r>
    <r>
      <rPr>
        <sz val="9"/>
        <rFont val="Arial"/>
        <family val="2"/>
      </rPr>
      <t xml:space="preserve">
Los datos de Sector Económico (ver vista desplegable de CIIU en la celda), Reporte de Empleados Actuales (Deberá coincidir con la línea base de empleos que se adjunte al proyecto),  Productos o Servicios, describa las características de los beneficiarios, en este punto es fundamental definir el si la empresa o grupo de empresarios tienen vocación exportadora (SI/NO) y hacer una breve descripción del producto que exportan, a quien lo exportan, hace cuanto lo exportan o si se tiene en proyecto exportarlo, es importante resaltar en este punto si el proyecto promueve la vocación exportadora de sus beneficiarios.
Recomendaciones para diligenciar el reporte de empleos actuales:
Empleados: El formato permite discriminar a los empleados actuales en tres áreas funcionales básicas: i) Producción &amp; Operaciones, ii) Administración &amp; Contabilidad, y iii) Ventas &amp; Mercadeo. Cualquier empleado debe asimilarse a una de las anteriores categorías. Asimismo se clasifican en la columna de empleado Permanente, aquella(s) persona(s) contratada(s) a término indefinido; como Temporal, aquella(s) persona(s) contratada(s) a un año o tiempo menor a un año; en Jornales, aquella(s) persona(s) contratadas por días; en Informales, aquella(s) personas sin legalidades en el trabajo desempeñado.   
Un empleo  rural generado es equivalente a 100 jornales o días de trabajo. 
Un empleo urbano al destajo es equivalente a 144 días. (Cabe aclarar que para la presente convocatoria, se priorizarán los proyectos con empleos de calidad es decir con aquellos empleos que cumplan con las exigencias de ley)
Productos o Servicios: Se deberán describir los principales productos o servicios generados por los beneficiarios.
</t>
    </r>
  </si>
  <si>
    <t xml:space="preserve">3. Definición y Alcance de la Asistencia Técnica 
La definición y alcance de la Asistencia Técnica  se logra en términos de productos, resultados e impacto en empleo y ventas (ingresos).
3.1. Productos
Los productos de la Asistencia Técnica consisten en el conjunto de entregables concretos, medibles, realizables y verificables que se esperan obtener con su ejecución, y que permiten validar  el logro de los objetivos específicos. Dichos productos se deben redactar de manera “concreta” y “precisa” para que quede claro el alcance de cada producto. 
La descripción de los productos debe recopilar las actividades que se describen en el Plan de Acción, así como establecer claramente los “entregables” (evidencia de verificación de la Asistencia Técnica). 
Los productos deben ser registrados de forma consecutiva, conforme sea la entrega de los mismos durante el horizonte de tiempo del proyecto.
                                                                                                                                                                                                                                                                                                                                                                 En el formulario F-PER-001, cada Producto de la Asistencia Técnica (Título) está conectado  directamente con:
• Cada macro actividad del plan de acción
• Cada rubro del estado de fuentes y usos (Asistencia Técnica)
• Cada producto a entregar en la propuesta de forma de pago
3.2. Resultados
Los resultados reflejan aquello que la(s) empresa(s) beneficiaria(s) lograrán con los productos de la Asistencia Técnica. Los resultados son indicadores  relacionados con el impacto de la Asistencia Técnica del proyecto, diferentes a empleo y ventas. Se deben expresar en términos de indicadores objetivamente verificables, presentando línea de base (punto de partida) y resultado esperado (meta).
Los resultados son los beneficios monetarios y  no monetarios para los beneficiarios, que se producirán con la implementación de las actividades que se desarrollarán en el marco de la asistencia técnica. Estos beneficios deben poder resolver o capitalizar la situación actual descrita en la justificación.
</t>
  </si>
  <si>
    <t xml:space="preserve">3.3. Impactos en empleos e ingresos
El impacto de la asistencia técnica se mide de acuerdo con el porcentaje de ventas (ó ingresos) a aumentar y el número total de empleos a generar.
Ejemplo:
Producción &amp; Operaciones   30
Administración &amp; Contabilidad  10
Mercadeo &amp; Ventas    20
Total empleos a generar  60
% de ventas a aumentar  20%
La descripción solicitada debe dar respuesta a los siguientes interrogantes:
   a. ¿Cómo se generarán los empleos?
   b. ¿Cómo se certificarán los empleos (duración y tipo de contrato)?
   b. ¿Quién es el responsable de la verificación de los empleos nuevos generados y los empleos consolidados?                                                                                                                                                                                                
Para la presente convocatoria del Programa de Apoyo al Desarrollo Empresarial de Pereira, se evaluará la calidad de los empleos nuevos generados, por tal motivo es indispensable definir el tipo de contratación de desarrollarse: Contratos a termino indefinido, contratos a termino fijo, contratos por obra, jornales, entre otros.
El incremento en ingresos debe establecerse, conforme a la dinámica económica de los beneficiarios del proyecto. Para tal efecto, el flujo de caja debe ser coherente con este indicador. Es necesario describir la forma cómo se calcula el incremento en ventas esperado (crecimiento en ingresos).
Adicionalmente se deberá calcular el promedio mensual de ventas netas esperadas con la implementación del proyecto.
3.4. Impactos en innovación
Los impactos en innovación, serán medidos de la siguiente manera:
a. Bienes o servicios nuevos esperados en la propuesta
Escriba una X en SI, si el proyecto los estima o NO en caso contrario, relacione la cantidad.
b. Bienes o servicios significativamente mejorados esperados en la propuesta.
Escriba una X en SI, si el proyecto los estima o NO en caso contrario, relacione la cantidad.
</t>
  </si>
  <si>
    <t xml:space="preserve">• Fuentes de Contrapartida 
Al diligenciar la información sobre fuentes de financiación, es necesario detallar si el proyecto se apalancará con recursos propios, crédito u otra fuente, precisando cual y especificando si los recursos provienen de entidades públicas o privadas.
• Lugar de Ejecución del Proyecto
El lugar del proyecto corresponde al lugar donde se va a llevar a cabo el proyecto.
• Proveedor de Proyectos
Se refiere a la entidad de la Red de Proveedores de Proyectos responsable de la formulación del proyecto y de su presentación al Programa de Apoyo al Desarrollo Empresarial de Pereira. (Ver Registro regional de Proveedores de Proyectos)
• Inversión 
La tabla de inversión calcula automáticamente los siguientes ítems:  
Valor Total del Proyecto 
Valor Total de la Asistencia Técnica
Costo  por Empleo 
Valor Aporte del Programa de Apoyo al Desarrollo Empresarial
Valor Contrapartida proponente/beneficiarios
A continuación se explica el detalle de cada uno:
• Valor Total del Proyecto 
Equivale a la sumatoria de los rubros principales del proyecto.
</t>
  </si>
  <si>
    <t>Impacto positivo en empleos, familias e incremento en ventas dentro del periodo apoyado por el Programa de Apoyo al Desarrollo Empresarial de Pereira</t>
  </si>
  <si>
    <r>
      <t xml:space="preserve">Por medio de la presente sometemos a consideración  del </t>
    </r>
    <r>
      <rPr>
        <sz val="10"/>
        <rFont val="Arial"/>
        <family val="2"/>
      </rPr>
      <t>Programa de Apoyo al Desarrollo Empresarial de Pereira</t>
    </r>
    <r>
      <rPr>
        <sz val="10"/>
        <rFont val="Arial"/>
        <family val="2"/>
      </rPr>
      <t xml:space="preserve"> el proyecto de la referencia.</t>
    </r>
  </si>
  <si>
    <t xml:space="preserve">El consultor entregará un informe que contenga: </t>
  </si>
  <si>
    <t>Valor Aporte 
Programa de Apoyo al Desarrollo Empresarial</t>
  </si>
  <si>
    <t>PROGRAMA DE APOYO AL DESARROLLO EMPRESARIAL DE PEREIRA</t>
  </si>
  <si>
    <t>% PROGRAMA DE APOYO</t>
  </si>
  <si>
    <t xml:space="preserve">• Valor Total de la Asistencia Técnica
Equivale a la sumatoria del valor de cada uno de los productos de la asistencia técnica. Para ejecutar cada rubro se invierten un número de horas determinado; al multiplicarse por el costo por hora se obtiene el costo por producto.
• Costo por Empleo y Valor Aporte Programa de Apoyo al Desarrollo Empresarial de Pereira
El costo por empleo se calcula con base en el valor del aporte del Programa de Apoyo al Desarrollo Empresarial de Pereira en pesos sobre el número de empleos que se generarán como fruto de la ejecución de la asistencia técnica.
• Valor Contrapartida Proponente/beneficiarios
Recursos que aporta(n) el proponente y/o lo(s) beneficiario(s) al proyecto para la asistencia técnica como para el proyecto. 
</t>
  </si>
  <si>
    <r>
      <rPr>
        <b/>
        <sz val="9"/>
        <rFont val="Arial"/>
        <family val="2"/>
      </rPr>
      <t xml:space="preserve">Sección II: INFORMACION GENERAL DEL PROYECTO </t>
    </r>
    <r>
      <rPr>
        <sz val="9"/>
        <rFont val="Arial"/>
        <family val="2"/>
      </rPr>
      <t xml:space="preserve">
En la segunda sección, se incorpora información referente al título del proyecto, el tipo de proyecto, duración de la asistencia técnica, clasificación temática de la asistencia técnica, fuente de contrapartida, lugar de ejecución del proyecto y nombre del proveedor de proyectos, número de mipymes, descripción del encadenamiento productivo.
• Título del Proyecto
Al escribir el título del proyecto se recomienda relacionarlo directamente con el objetivo general, el cual se describe en la Sección III – Descripción del Proyecto. Se recomienda, además, que el título del proyecto inicie así: Asistencia Técnica para… 
Ejemplo:
Asistencia Técnica para la incorporación de 3 nuevas líneas de productos en Compañía General de Juguetes S.A.
• La duración de la asistencia técnica debe ser máximo de cinco (4) meses; el dato plasmado en la casilla de esta sección, debe coincidir con el Plan de Acción presentado en la Sección III – Descripción de la Asistencia Técnica punto N. 4 Plan de acción.
• Clasificación Temática  
La asistencia técnica solicitada puede clasificarse temáticamente de acuerdo con la lista  desplegable  sugerida en el formato:
• Logística Empresarial, Mercadeo y Comercialización
• Mejoramiento productivo
• Innovación, desarrollo y transferencia tecnológica.
• Promoción al acceso y uso TIC´s
(Ver detalles de las líneas temáticas en los términos de referencia del Programa de apoyo al desarrollo empresarial de pereira).
Si la asistencia técnica propuesta no se encuentra entre estas opciones, se debe completar la opción “otros” con el tema que aplique.
• En esta sección es importante describir para los proyectos colectivos el número de mipymes atendidas, así como la descripción del  encadenamiento productivo (Tipos de empresas y objeto)</t>
    </r>
  </si>
  <si>
    <r>
      <rPr>
        <b/>
        <sz val="10"/>
        <rFont val="Arial"/>
        <family val="2"/>
      </rPr>
      <t>Sección IV: PRESUPUESTO DETALLADO DEL PROYECTO</t>
    </r>
    <r>
      <rPr>
        <sz val="10"/>
        <rFont val="Arial"/>
        <family val="2"/>
      </rPr>
      <t xml:space="preserve">
El presupuesto detallado del Proyecto está elaborado en el esquema de Fuentes y Usos: los usos de fondos corresponden a la desagregación de los costos del proyecto de expansión empresarial en rubros específicos así:  
• Asistencia Técnica
• Contrapartidas por el recurso humano dispuesto por el proponente.
• Otros (Especifique cuales)
Por su parte, las fuentes directas de recursos para financiar el proyecto son:
• Recursos del Programa
• Recursos propios del proponente y/o beneficiario(s) en efectivo y en aporte social
• Recursos de otra(s) fuentes de cooperación
• Recursos del sistema financiero
Recomendaciones:
El aporte del Programa de Apoyo al Desarrollo Empresarial de Pereira sólo puede ser utilizado únicamente para Asistencia Técnica, y no debe sobrepasar el 90% del valor total del proyecto.
La contrapartida de la asistencia técnica comprometida por el proponente debe ser mínimo de 10% en efectivo 
El aportePrograma de Apoyo al Desarrollo Empresarial de Pereira del valor hora de cada producto no debe sobrepasar el costo de $70.000 (incluidos los respectivos impuestos) y por lo tanto, los valores de la consultoría por hora después de este monto serán considerados como contrapartida del proponente y/o beneficiarios. 
</t>
    </r>
    <r>
      <rPr>
        <b/>
        <sz val="10"/>
        <rFont val="Arial"/>
        <family val="2"/>
      </rPr>
      <t xml:space="preserve">
Sección V: EQUIPO EJECUTOR Y FORMA DE PAGO</t>
    </r>
    <r>
      <rPr>
        <sz val="10"/>
        <rFont val="Arial"/>
        <family val="2"/>
      </rPr>
      <t xml:space="preserve">
Esta   sección   contempla  los  siguientes  elementos: 1) El valor  Contrato  de  Consultoría, 2) Identificación de la Empresa(s) de Consultoría, 3) Forma de Pago del Programa.
1.  Valor Contrato de Consultoría
El valor del contrato puede expresarse como: 
• Costo fijo por producto
• Costo fijo por hora
• Costo variable por éxito
Dentro del formato F- PER  001 se ha empleado de manera general el costo fijo por hora, calculado con base en el valor promedio del total de horas de asistencia técnica del proyecto.  Pero, a pesar de que el cálculo del valor de los honorarios del prestador de servicios de consultoría –PSC-  se calculen por hora, se le pagará solo después de la entrega de sus productos, previa autorización de la entidad proponente del proyecto quien validará la calidad de cada informe entregado por el PSC, ésta autorización se evidenciará a través de un acta de recibido satisfacción emitida por el  proponente, la cual le confirmará a Acopi Regional Centro Occidente la emisión del respectivo pago al PSC.
2. Identificación del Consultor o empresa de consultoría
Cuando se trate de una persona jurídica, en la identificación del consultor se presentarán los datos del nombre de la firma, el nombre de su representante legal (responsable), el NIT, correo electrónico y número de celular. El detalle de las personas naturales que a nombre de la persona jurídica conformen el equipo consultor se presentará en el cuadro respectivo según se especifica más adelante en el numeral (4).
Cuando se trate de personas naturales, en la identificación del consultor se presentarán los datos de quien atienda el mayor número de horas del total requerido para la asistencia técnica del proyecto, el nombre completo, cédula de ciudadanía, correo electrónico y número celular. El detalle de las demás personas consultores que conforman el equipo propuesto, se presentará en el cuadro respectivo según se especifica más adelante en el numeral (4).
3. Forma de Pago Programa de Apoyo al Desarrollo Empresarial de Pereira
La propuesta de la forma de pago se genera de manera automática de acuerdo con: i) las horas estipuladas en el Plan de Trabajo para entregar uno o varios de los productos definidos en el Alcance de la Asistencia Técnica; y ii) el valor unitario del contrato en pesos / hora. 
4. Equipo del proponente
La identificación del equipo del proponente, permite determinar los responsables de la Gerencia del proyecto, coordinación del recibo a satisfacción de los productos de la consultoría, así como el responsable directo de la certificación del cumplimiento de los indicadores y resultados comprometidos a generar dentro del proyecto. 
Equipo Consultor Propuesto
Es necesario relacionar todos las personas naturales del equipo consultor del proyecto, con sus nombres y apellidos  completos, la identificación, el cargo, la dedicación y la tarifa en pesos por hora de cada uno; si hay más de seis incluir la información en un Anexo. 
La dedicación corresponde al porcentaje (%) de horas de consultoría que cada consultor realizará, estimado sobre el total de horas propuestas en la solicitud de Asistencia Técnica. 
</t>
    </r>
  </si>
  <si>
    <t xml:space="preserve">4. Plan de Acción  (Máximo hasta 5 meses)
El Plan de Acción está conformado por las macro actividades (productos) y las actividades que se deben desarrollar para alcanzar los objetivos. Para cada uno de los productos entregables planteados, deben definirse las actividades de asistencia técnica que requieren ser ejecutadas con el fin de obtener el respectivo producto. Debe responder a la pregunta: ¿Qué se tiene que hacer para lograr los objetivos?. Contestar esta pregunta resulta en la elaboración de una lista de acciones (actividades) para generar los productos establecidos y el tiempo requerido para lograrlos. La lista debe incluir las siguientes características:
• Enunciar las actividades, de manera que la frase contenga un verbo y un sustantivo.
• Programar fechas exactas de inicio y fin de cada actividad.
• Asignar responsables individuales de cada actividad: El responsable de la acción es el encargado de planear y manejarla hasta su finalización. El responsable no necesariamente es el mismo “ejecutor” de la acción.
• Cada acción debe tener criterios de terminación claros. Los criterios de terminación deben definirse de una forma no ambigua y posible de medir.
• Pre-requisitos de la actividad: ¿Qué se necesita para poder iniciar la acción? Ejemplo: La conclusión de otra actividad, Información del mercado, datos de un formulario, etc.
Nota: El formato del Plan de Acción contiene un máximo de 10 macro-actividades, cada una, con opción de definir máximo 6 actividades. El formato contempla un horizonte de proyecto de 4 meses. Cada celda corresponde a dos semanas (una quincena); en cada celda se establece el número de horas, las cuales se suman automáticamente en la columna gris, para totalizar las horas de cada macro-actividad. Debe establecerse el momento en el cual se generará el empleo.
Ejemplo: Esquema del Plan de Acción (Bien Diligenciado)
</t>
  </si>
  <si>
    <t>PEREIRA</t>
  </si>
  <si>
    <t>PEREIRA, 06 DE JUNIO DE 2015</t>
  </si>
  <si>
    <t>Número de empleos generados</t>
  </si>
  <si>
    <t>N.</t>
  </si>
  <si>
    <t>Monto de cofinanciación en especie</t>
  </si>
  <si>
    <t>Vocacion Exportadora</t>
  </si>
  <si>
    <t>Margen Neto</t>
  </si>
  <si>
    <t>Margen Operacional</t>
  </si>
  <si>
    <t>Cambio en Razón de Liquidez</t>
  </si>
  <si>
    <t>Cambio en Razón de Endeudamiento</t>
  </si>
  <si>
    <t>Cambio en Margen Neto</t>
  </si>
  <si>
    <t>Cambio en Margen Operacional</t>
  </si>
  <si>
    <t>Tiempo de constitución (# años)</t>
  </si>
  <si>
    <t>Monto total de Activos totales</t>
  </si>
  <si>
    <t>Carácter colectivo (# empresas)</t>
  </si>
  <si>
    <t>Código del proyecto</t>
  </si>
  <si>
    <t>1011  -  Procesamiento y conservación de carne y productos cárnicos</t>
  </si>
  <si>
    <t>1012  -  Procesamiento y conservación de pescados, crustáceos y moluscos</t>
  </si>
  <si>
    <t>1030  -  Elaboración de aceites y grasas de origen vegetal y animal</t>
  </si>
  <si>
    <t>1051  -  Elaboración de productos de molinería</t>
  </si>
  <si>
    <t>1052  -  Elaboración de almidones y productos derivados del almidón</t>
  </si>
  <si>
    <t>1062  -  Descafeinado, tostión y molienda del café</t>
  </si>
  <si>
    <t>1063  -  Elaboración de otros derivados del café</t>
  </si>
  <si>
    <t>1071  -  Elaboración y refinación de azúcar</t>
  </si>
  <si>
    <t>1072  -  Elaboración de panela</t>
  </si>
  <si>
    <t>1081  -  Elaboración de productos de panadería</t>
  </si>
  <si>
    <t>1082  -  Elaboración de cacao, chocolate y productos de confitería</t>
  </si>
  <si>
    <t>1083  -  Elaboración de macarrones, fideos, alcuzcuz y productos farináceos similares</t>
  </si>
  <si>
    <t>1084  -  Elaboración de comidas y platos preparados</t>
  </si>
  <si>
    <t>1089  -  Elaboración de otros productos alimenticios n.c.p.</t>
  </si>
  <si>
    <t>1090  -  Elaboración de alimentos preparados para animales</t>
  </si>
  <si>
    <t>1410  -  Confección de prendas de vestir, excepto prendas de piel</t>
  </si>
  <si>
    <t>1521  -  Fabricación de calzado de cuero y piel, con cualquier tipo de suela</t>
  </si>
  <si>
    <t>1522  -  Fabricación de otros tipos de calzado, excepto calzado de cuero y piel</t>
  </si>
  <si>
    <t>10201  -  Procesamiento y conservación de frutas, legumbres, hortalizas y tubérculos (excepto elaboración de jugos de frutas)</t>
  </si>
  <si>
    <t>10401  -  Elaboración de productos lácteos (excepto bebidas)</t>
  </si>
  <si>
    <t>14201  -  Fabricación de prendas de vestir de piel</t>
  </si>
  <si>
    <t>14301  -  Fabricación de prendas de vestir  de punto y ganchillo</t>
  </si>
  <si>
    <t>58113  -  Edición y publicación de libros (Tarifa especial para los contribuyentes que cumplen condiciones del Acuerdo 98 de 2003)</t>
  </si>
  <si>
    <t>2410  -  Industrias básicas de hierro y de acero</t>
  </si>
  <si>
    <t>2431  -  Fundición de hierro y de acero</t>
  </si>
  <si>
    <t>2432  -  Fundición de metales no ferrosos</t>
  </si>
  <si>
    <t>2910  -  Fabricación de vehículos automotores y sus motores</t>
  </si>
  <si>
    <t>2920  -  Fabricación de carrocerías para vehículos automotores; fabricación de remolques y semirremolques</t>
  </si>
  <si>
    <t>2930  -  Fabricación de partes, piezas (autopartes) y accesorios (lujos) para vehículos automotores</t>
  </si>
  <si>
    <t>3011  -  Construcción de barcos y de estructuras flotantes</t>
  </si>
  <si>
    <t>3012  -  Construcción de embarcaciones de recreo y deporte</t>
  </si>
  <si>
    <t>3020  -  Fabricación de locomotoras y de material rodante para ferrocarriles</t>
  </si>
  <si>
    <t>3030  -  Fabricación de aeronaves, naves espaciales y de maquinaria conexa</t>
  </si>
  <si>
    <t>3040  -  Fabricación de vehículos militares de combate</t>
  </si>
  <si>
    <t>3091  -  Fabricación de motocicletas</t>
  </si>
  <si>
    <t>3092  -  Fabricación de bicicletas y de sillas de ruedas para personas con discapacidad</t>
  </si>
  <si>
    <t>3099  -  Fabricación de otros tipos de equipo de transporte n.c.p.</t>
  </si>
  <si>
    <t>510  -  Extracción de hulla (carbón de piedra)</t>
  </si>
  <si>
    <t>520  -  Extracción de carbón lignito</t>
  </si>
  <si>
    <t>610  -  Extracción de petróleo crudo</t>
  </si>
  <si>
    <t>620  -  Extracción de gas natural</t>
  </si>
  <si>
    <t>710  -  Extracción de minerales de hierro</t>
  </si>
  <si>
    <t>721  -  Extracción de minerales de uranio y de torio</t>
  </si>
  <si>
    <t>722  -  Extracción de oro y otros metales preciosos</t>
  </si>
  <si>
    <t>723  -  Extracción de minerales de níquel</t>
  </si>
  <si>
    <t>729  -  Extracción de otros minerales metalíferos no ferrosos n.c.p.</t>
  </si>
  <si>
    <t>811  -  Extracción de piedra, arena, arcillas comunes, yeso y anhidrita</t>
  </si>
  <si>
    <t>812  -  Extracción de arcillas de uso industrial, caliza, caolín y bentonitas</t>
  </si>
  <si>
    <t>820  -  Extracción de esmeraldas, piedras preciosas y semipreciosas</t>
  </si>
  <si>
    <t>891  -  Extracción de minerales para la fabricación de abonos y productos químicos</t>
  </si>
  <si>
    <t>892  -  Extracción de halita (sal)</t>
  </si>
  <si>
    <t>899  -  Extracción de otros minerales no metálicos n.c.p.</t>
  </si>
  <si>
    <t>1101  -  Destilación, rectificación y mezcla de bebidas alcohólicas</t>
  </si>
  <si>
    <t>1102  -  Elaboración de bebidas fermentadas no destiladas</t>
  </si>
  <si>
    <t>1103  -  Producción de malta, elaboración de cervezas y otras bebidas malteadas</t>
  </si>
  <si>
    <t>1104  -  Elaboración de bebidas no alcohólicas, producción de aguas minerales y de otras aguas embotelladas</t>
  </si>
  <si>
    <t>1200  -  Elaboración de productos de tabaco</t>
  </si>
  <si>
    <t>1311  -  Preparación e hilatura de fibras textiles</t>
  </si>
  <si>
    <t>1312  -  Tejeduría de productos textiles</t>
  </si>
  <si>
    <t>1313  -  Acabado de productos textiles</t>
  </si>
  <si>
    <t>1391  -  Fabricación de tejidos de punto y ganchillo</t>
  </si>
  <si>
    <t>1392  -  Confección de artículos con materiales textiles, excepto prendas de vestir</t>
  </si>
  <si>
    <t>1393  -  Fabricación de tapetes y alfombras para pisos</t>
  </si>
  <si>
    <t>1394  -  Fabricación de cuerdas, cordeles, cables, bramantes y redes</t>
  </si>
  <si>
    <t>1399  -  Fabricación de otros artículos textiles n.c.p.</t>
  </si>
  <si>
    <t>1511  -  Curtido y recurtido de cueros; recurtido y teñido de pieles.</t>
  </si>
  <si>
    <t>1512  -  Fabricación de artículos de viaje, bolsos de mano y artículos similares elaborados en cuero, y fabricación de artículos de talabartería y guarnicionería.</t>
  </si>
  <si>
    <t>1513  -  Fabricación de artículos de viaje, bolsos de mano y artículos similares; artículos de talabartería y guarnicionería elaborados en otros materiales</t>
  </si>
  <si>
    <t>1523  -  Fabricación de partes del calzado</t>
  </si>
  <si>
    <t>1610  -  Aserrado, acepillado e impregnación de la madera</t>
  </si>
  <si>
    <t>1620  -  Fabricación de hojas de madera para enchapado; fabricación de tableros contrachapados, tableros laminados, tableros de partículas y otros tableros y paneles</t>
  </si>
  <si>
    <t>1630  -  Fabricación de partes y piezas de madera, de carpintería y ebanistería para la construcción y para edificios</t>
  </si>
  <si>
    <t>1640  -  Fabricación de recipientes de madera</t>
  </si>
  <si>
    <t>1690  -  Fabricación de otros productos de madera; fabricación de artículos de corcho, cestería y espartería</t>
  </si>
  <si>
    <t>1701  -  Fabricación de pulpas (pastas) celulósicas; papel y cartón</t>
  </si>
  <si>
    <t>1702  -  Fabricación de papel y cartón ondulado (corrugado); fabricación de envases, empaques y de embalajes de papel y cartón.</t>
  </si>
  <si>
    <t>1709  -  Fabricación de otros artículos de papel y cartón</t>
  </si>
  <si>
    <t>1910  -  Fabricación de productos de hornos de coque</t>
  </si>
  <si>
    <t>1921  -  Fabricación de productos de la refinación del petróleo</t>
  </si>
  <si>
    <t>1922  -  Actividad de mezcla de combustibles</t>
  </si>
  <si>
    <t>2011  -  Fabricación de sustancias y productos químicos básicos</t>
  </si>
  <si>
    <t>2012  -  Fabricación de abonos y compuestos inorgánicos nitrogenados</t>
  </si>
  <si>
    <t>2013  -  Fabricación de plásticos en formas primarias</t>
  </si>
  <si>
    <t>2014  -  Fabricación de caucho sintético en formas primarias</t>
  </si>
  <si>
    <t>2021  -  Fabricación de plaguicidas y otros productos químicos de uso agropecuario</t>
  </si>
  <si>
    <t>2022  -  Fabricación de pinturas, barnices y revestimientos similares, tintas para impresión y masillas</t>
  </si>
  <si>
    <t>2023  -  Fabricación de jabones y detergentes, preparados para limpiar y pulir; perfumes y preparados de tocador</t>
  </si>
  <si>
    <t>2029  -  Fabricación de otros productos químicos n.c.p.</t>
  </si>
  <si>
    <t>2030  -  Fabricación de fibras sintéticas y artificiales</t>
  </si>
  <si>
    <t>2100  -  Fabricación de productos farmacéuticos, sustancias químicas medicinales y productos botánicos de uso farmacéutico</t>
  </si>
  <si>
    <t>2211  -  Fabricación de llantas y neumáticos de caucho</t>
  </si>
  <si>
    <t>2212  -  Reencauche de llantas usadas</t>
  </si>
  <si>
    <t>2219  -  Fabricación de formas básicas de caucho y otros productos de caucho n.c.p.</t>
  </si>
  <si>
    <t>2221  -  Fabricación de formas básicas de plástico</t>
  </si>
  <si>
    <t>2229  -  Fabricación de artículos de plástico n.c.p.</t>
  </si>
  <si>
    <t>2310  -  Fabricación de vidrio y productos de vidrio</t>
  </si>
  <si>
    <t>2391  -  Fabricación de productos refractarios</t>
  </si>
  <si>
    <t>2392  -  Fabricación de materiales de arcilla para la construcción</t>
  </si>
  <si>
    <t>2393  -  Fabricación de otros productos de cerámica y porcelana</t>
  </si>
  <si>
    <t>2394  -  Fabricación de cemento, cal y yeso</t>
  </si>
  <si>
    <t>2395  -  Fabricación de artículos de hormigón, cemento y yeso</t>
  </si>
  <si>
    <t>2396  -  Corte, tallado y acabado de la piedra</t>
  </si>
  <si>
    <t>2399  -  Fabricación de otros productos minerales no metálicos n.c.p.</t>
  </si>
  <si>
    <t>2421  -  Industrias básicas de metales preciosos</t>
  </si>
  <si>
    <t>2429  -  Industrias básicas de otros metales no ferrosos</t>
  </si>
  <si>
    <t>2511  -  Fabricación de productos metálicos para uso estructural</t>
  </si>
  <si>
    <t>2512  -  Fabricación de tanques, depósitos y recipientes de metal, excepto los utilizados para el envase o transporte de mercancías</t>
  </si>
  <si>
    <t>2513  -  Fabricación de generadores de vapor, excepto calderas de agua caliente para calefacción central</t>
  </si>
  <si>
    <t>2520  -  Fabricación de armas y municiones</t>
  </si>
  <si>
    <t>2591  -  Forja, prensado, estampado y laminado de metal; pulvimetalurgia</t>
  </si>
  <si>
    <t>2593  -  Fabricación de artículos de cuchillería, herramientas de mano y artículos de ferretería</t>
  </si>
  <si>
    <t>2599  -  Fabricación de otros productos elaborados de metal n.c.p.</t>
  </si>
  <si>
    <t>2610  -  Fabricación de componentes y tableros electrónicos</t>
  </si>
  <si>
    <t>2620  -  Fabricación de computadoras y de equipo periférico</t>
  </si>
  <si>
    <t>2630  -  Fabricación de equipos de comunicación</t>
  </si>
  <si>
    <t>2640  -  Fabricación de aparatos electrónicos de consumo</t>
  </si>
  <si>
    <t>2651  -  Fabricación de equipo de medición, prueba, navegación y control</t>
  </si>
  <si>
    <t>2652  -  Fabricación de relojes</t>
  </si>
  <si>
    <t>2660  -  Fabricación de equipo de irradiación y equipo electrónico de uso médico y terapéutico</t>
  </si>
  <si>
    <t>2670  -  Fabricación de instrumentos ópticos y equipo fotográfico</t>
  </si>
  <si>
    <t>2680  -  Fabricación de soportes magnéticos y ópticos</t>
  </si>
  <si>
    <t>2711  -  Fabricación de motores, generadores y transformadores eléctricos.</t>
  </si>
  <si>
    <t>2712  -  Fabricación de aparatos de distribución y control de la energía eléctrica</t>
  </si>
  <si>
    <t>2720  -  Fabricación de pilas, baterías y acumuladores eléctricos</t>
  </si>
  <si>
    <t>2731  -  Fabricación de hilos y cables eléctricos y de fibra óptica</t>
  </si>
  <si>
    <t>2732  -  Fabricación de dispositivos de cableado</t>
  </si>
  <si>
    <t>2740  -  Fabricación de equipos eléctricos de iluminación</t>
  </si>
  <si>
    <t>2750  -  Fabricación de aparatos de uso domestico</t>
  </si>
  <si>
    <t>2790  -  Fabricación de otros tipos de equipo eléctrico n.c.p.</t>
  </si>
  <si>
    <t>2811  -  Fabricación de motores, turbinas, y partes para motores de combustión interna</t>
  </si>
  <si>
    <t>2812  -  Fabricación de equipos de potencia hidráulica y neumática</t>
  </si>
  <si>
    <t>2813  -  Fabricación de otras bombas, compresores, grifos y válvulas</t>
  </si>
  <si>
    <t>2814  -  Fabricación de cojinetes, engranajes, trenes de engranajes y piezas de transmisión</t>
  </si>
  <si>
    <t>2815  -  Fabricación de hornos, hogares y quemadores industriales</t>
  </si>
  <si>
    <t>2816  -  Fabricación de equipo de elevación y manipulación</t>
  </si>
  <si>
    <t>2817  -  Fabricación de maquinaria y equipo de oficina (excepto computadoras y equipo periférico)</t>
  </si>
  <si>
    <t>2818  -  Fabricación de herramientas manuales con motor</t>
  </si>
  <si>
    <t>2819  -  Fabricación de otros tipos de maquinaria y equipo de uso general n.c.p.</t>
  </si>
  <si>
    <t>2821  -  Fabricación de maquinaria agropecuaria y forestal</t>
  </si>
  <si>
    <t>2822  -  Fabricación de máquinas formadoras de metal y de máquinas herramienta</t>
  </si>
  <si>
    <t>2823  -  Fabricación de maquinaria para la metalurgia</t>
  </si>
  <si>
    <t>2824  -  Fabricación de maquinaria para explotación de minas y canteras y para obras de construcción</t>
  </si>
  <si>
    <t>2825  -  Fabricación de maquinaria para la elaboración de alimentos, bebidas y tabaco</t>
  </si>
  <si>
    <t>2826  -  Fabricación de maquinaria para la elaboración de productos textiles, prendas de vestir y cueros</t>
  </si>
  <si>
    <t>2829  -  Fabricación de otros tipos de maquinaria y equipo de uso especial n.c.p.</t>
  </si>
  <si>
    <t>3110  -  Fabricación de muebles</t>
  </si>
  <si>
    <t>3120  -  Fabricación de colchones y somieres</t>
  </si>
  <si>
    <t>3210  -  Fabricación de joyas, bisutería y artículos conexos</t>
  </si>
  <si>
    <t>3220  -  Fabricación de instrumentos musicales</t>
  </si>
  <si>
    <t>3240  -  Fabricación de juegos, juguetes y rompecabezas</t>
  </si>
  <si>
    <t>3250  -  Fabricación de instrumentos, aparatos y materiales médicos y odontológicos (incluido mobiliario)</t>
  </si>
  <si>
    <t>3290  -  Otras industrias manufactureras n.c.p.</t>
  </si>
  <si>
    <t>3511  -  Generación de energía eléctrica</t>
  </si>
  <si>
    <t>3512  -  Transmisión de energía eléctrica</t>
  </si>
  <si>
    <t>3821  -  Tratamiento y disposición de desechos no peligrosos</t>
  </si>
  <si>
    <t>3822  -  Tratamiento y disposición de desechos peligrosos</t>
  </si>
  <si>
    <t>3830  -  Recuperación de materiales</t>
  </si>
  <si>
    <t>5812  -  Edición de directorios y listas de correo</t>
  </si>
  <si>
    <t>5819  -  Otros trabajos de edición</t>
  </si>
  <si>
    <t>5820  -  Edición de programas de informática (software)</t>
  </si>
  <si>
    <t>5911  -  Actividades de producción de películas cinematográficas, videos, programas, anuncios y comerciales de televisión (excepto programación de televisión)</t>
  </si>
  <si>
    <t>5912  -  Actividades de postproducción de películas cinematográficas, videos, programas, anuncios y comerciales de televisión  (excepto programación de televisión)</t>
  </si>
  <si>
    <t>5920  -  Actividades de grabación de sonido y edición de música</t>
  </si>
  <si>
    <t>10202  -  Elaboración de jugos de frutas</t>
  </si>
  <si>
    <t>10402  -  Elaboración de bebidas lácteas</t>
  </si>
  <si>
    <t>14202  -  Fabricación de artículos de piel (excepto prendas de vestir)</t>
  </si>
  <si>
    <t>14302  -  Fabricación de artículos de punto y ganchillo (excepto prendas de vestir)</t>
  </si>
  <si>
    <t>3230  -  Fabricación de artículos y equipo para la práctica del deporte   (excepto prendas de vestir y calzado)</t>
  </si>
  <si>
    <t>35201  -  Producción de gas</t>
  </si>
  <si>
    <t>36001  -  Captación y tratamiento de agua</t>
  </si>
  <si>
    <t>58112  -  Edición y publicación de libros</t>
  </si>
  <si>
    <t>4631  -  Comercio al por mayor de productos alimenticios</t>
  </si>
  <si>
    <t>4721  -  Comercio al por menor de productos agrícolas para el consumo en establecimientos especializados</t>
  </si>
  <si>
    <t>4722  -  Comercio al por menor de leche, productos lácteos y huevos, en establecimientos especializados</t>
  </si>
  <si>
    <t>4723  -  Comercio al por menor de carnes (incluye aves de corral), productos cárnicos, pescados y productos de mar, en establecimientos especializados</t>
  </si>
  <si>
    <t>4729  -  Comercio al por menor de otros productos alimenticios n.c.p., en establecimientos especializados</t>
  </si>
  <si>
    <t>46201  -  Comercio al por mayor de materias primas agrícolas en bruto (alimentos)</t>
  </si>
  <si>
    <t>46451  -  Comercio al por mayor de productos farmacéuticos y medicinales</t>
  </si>
  <si>
    <t xml:space="preserve">47111  -  Comercio al por menor en establecimientos no especializados con surtido compuesto principalmente por alimentos, bebidas o tabaco (excepto licores y cigarrillos) </t>
  </si>
  <si>
    <t>47192  -  Comercio al por menor en establecimientos no especializados, con surtido compuesto principalmente por drogas, medicamentos, textos escolares, libros y cuadernos.</t>
  </si>
  <si>
    <t>47611  -  Comercio al por menor y al por mayor  de libros, textos escolares y cuadernos</t>
  </si>
  <si>
    <t>47731  -  Comercio al por menor de productos farmacéuticos y medicinales en establecimientos especializados</t>
  </si>
  <si>
    <t>47811  -  Comercio al por menor de alimentos en puestos de venta móviles</t>
  </si>
  <si>
    <t>47911  -  Comercio al por menor de alimentos y productos agrícolas en bruto; venta de textos escolares y libros (incluye cuadernos escolares); venta de drogas y medicamentos realizado a través de internet</t>
  </si>
  <si>
    <t>47921  -  Comercio al por menor de alimentos y productos agrícolas en bruto; venta de textos escolares y libros (incluye cuadernos escolares); venta de drogas y medicamentos realizado a través de casas de venta o por correo</t>
  </si>
  <si>
    <t>47991  -  Otros tipos de comercio al por menor no realizado en establecimientos, puestos de venta o mercados de textos escolares y libros (incluye cuadernos escolares); venta de drogas y medicamentos</t>
  </si>
  <si>
    <t>4511  -  Comercio de vehículos automotores nuevos</t>
  </si>
  <si>
    <t>4512  -  Comercio de vehículos automotores usados</t>
  </si>
  <si>
    <t>45411  -  Comercio de motocicletas</t>
  </si>
  <si>
    <t>46631  -  Comercio al por mayor de materiales de construcción</t>
  </si>
  <si>
    <t>47521  -  Comercio al por menor de materiales de construcción</t>
  </si>
  <si>
    <t>47912  -  Comercio al por menor y al por mayor de madera y materiales para construcción; venta de automotores (incluidas motocicletas)  realizado a través de internet</t>
  </si>
  <si>
    <t>47922  -  Comercio al por menor y al por mayor de madera y materiales para construcción; venta de automotores (incluidas motocicletas)  realizado a través de casas de venta o por correo</t>
  </si>
  <si>
    <t xml:space="preserve">47992  -  Otros tipos de comercio al por menor no realizado en establecimientos, puestos de venta o mercados de  materiales para construcción; venta de automotores (incluidas motocicletas)  </t>
  </si>
  <si>
    <t>4731  -  Comercio al por menor de combustible para automotores</t>
  </si>
  <si>
    <t>46322  -  Comercio al por mayor de licores y cigarrillos</t>
  </si>
  <si>
    <t>46492  -  Venta de joyas</t>
  </si>
  <si>
    <t>46612  -  Comercio al por mayor de combustibles  derivados del petróleo</t>
  </si>
  <si>
    <t>47112  -  Comercio al por menor en establecimientos no especializados con surtido compuesto principalmente  por licores y cigarrillos</t>
  </si>
  <si>
    <t>47242  -  Comercio al por menor de licores y cigarrillos</t>
  </si>
  <si>
    <t>47813  -  Comercio al por menor de cigarrillos y licores en puestos de venta móviles</t>
  </si>
  <si>
    <t>47913  -  Comercio al por menor de cigarrillos y licores; venta de combustibles derivados del petróleo y venta de joyas  realizado a través de internet</t>
  </si>
  <si>
    <t>47923  -  Comercio al por menor de cigarrillos y licores; venta de combustibles derivados del petróleo y venta de joyas  realizado a través de casas de venta o por correo</t>
  </si>
  <si>
    <t>47993  -  Otros tipos de comercio al por menor no realizado en establecimientos, puestos de venta o mercados de cigarrillos y licores; venta de combustibles derivados del petróleo y venta de joyas</t>
  </si>
  <si>
    <t>3514  -  Comercialización de energía eléctrica</t>
  </si>
  <si>
    <t>4530  -  Comercio de partes, piezas (autopartes) y accesorios (lujos) para vehículos automotores</t>
  </si>
  <si>
    <t>4641  -  Comercio al por mayor de productos textiles y productos confeccionados para uso doméstico</t>
  </si>
  <si>
    <t>4642  -  Comercio al por mayor de prendas de vestir</t>
  </si>
  <si>
    <t>4643  -  Comercio al por mayor de calzado</t>
  </si>
  <si>
    <t>4644  -  Comercio al por mayor de aparatos y equipo de uso doméstico</t>
  </si>
  <si>
    <t>4651  -  Comercio al por mayor de computadores, equipo periférico y programas de informática</t>
  </si>
  <si>
    <t>4652  -  Comercio al por mayor de equipo, partes y piezas electrónicos y de telecomunicaciones</t>
  </si>
  <si>
    <t>4653  -  Comercio al por mayor de maquinaria y equipo agropecuarios</t>
  </si>
  <si>
    <t>4659  -  Comercio al por mayor de otros tipos de maquinaria y equipo n.c.p.</t>
  </si>
  <si>
    <t>4662  -  Comercio al por mayor de metales y productos metalíferos</t>
  </si>
  <si>
    <t>4664  -  Comercio al por mayor de productos químicos básicos, cauchos y plásticos en formas primarias y productos químicos de uso agropecuario</t>
  </si>
  <si>
    <t>4665  -  Comercio al por mayor de desperdicios, desechos y chatarra</t>
  </si>
  <si>
    <t>4669  -  Comercio al por mayor de otros productos n.c.p.</t>
  </si>
  <si>
    <t>4690  -  Comercio al por mayor no especializado</t>
  </si>
  <si>
    <t>4732  -  Comercio al por menor de lubricantes (aceites, grasas), aditivos y productos de limpieza para vehículos automotores</t>
  </si>
  <si>
    <t>4741  -  Comercio al por menor de computadores, equipos periféricos, programas de informática y equipos de telecomunicaciones en establecimientos especializados</t>
  </si>
  <si>
    <t>4742  -  Comercio al por menor de equipos y aparatos de sonido y de video, en establecimientos especializados</t>
  </si>
  <si>
    <t>4751  -  Comercio al por menor de productos textiles en establecimientos especializados</t>
  </si>
  <si>
    <t>4753  -  Comercio al por menor de tapices, alfombras y cubrimientos para paredes y pisos en establecimientos especializados.</t>
  </si>
  <si>
    <t>4754  -  Comercio al por menor de electrodomésticos y gasodomesticos de uso doméstico, muebles y equipos de iluminación</t>
  </si>
  <si>
    <t>4755  -  Comercio al por menor de artículos y utensilios de uso domestico</t>
  </si>
  <si>
    <t>4759  -  Comercio al por menor de otros artículos domésticos en establecimientos especializados</t>
  </si>
  <si>
    <t>4762  -  Comercio al por menor de artículos deportivos, en establecimientos especializados</t>
  </si>
  <si>
    <t>4769  -  Comercio al por menor de otros artículos culturales y de entretenimiento n.c.p. en establecimientos especializados</t>
  </si>
  <si>
    <t>4771  -  Comercio al por menor de prendas de vestir y sus accesorios (incluye artículos de piel) en establecimientos especializados</t>
  </si>
  <si>
    <t>4772  -  Comercio al por menor de todo tipo de calzado y artículos de cuero y sucedáneos del cuero en establecimientos especializados.</t>
  </si>
  <si>
    <t>4774  -  Comercio al por menor de otros productos nuevos en establecimientos especializados</t>
  </si>
  <si>
    <t>4775  -  Comercio al por menor de artículos de segunda mano</t>
  </si>
  <si>
    <t>4782  -  Comercio al por menor de productos textiles, prendas de vestir y calzado, en puestos de venta móviles</t>
  </si>
  <si>
    <t>4789  -  Comercio al por menor de otros productos en puestos de venta móviles</t>
  </si>
  <si>
    <t>45412  -  Comercio de partes, piezas y accesorios de motocicletas</t>
  </si>
  <si>
    <t>46202  -  Comercio al por mayor de materias primas pecuarias y animales vivos</t>
  </si>
  <si>
    <t>46321  -  Comercio al por mayor de bebidas y tabaco (diferentes a licores y cigarrillos)</t>
  </si>
  <si>
    <t>46452  -  Comercio al por mayor de productos cosméticos y de tocador (excepto productos farmacéuticos y medicinales)</t>
  </si>
  <si>
    <t>46491  -  Comercio al por mayor de otros utensilios domésticos n.c.p. (excepto joyas)</t>
  </si>
  <si>
    <t>46611  -  Comercio al por mayor de combustibles sólidos, líquidos, gaseosos y productos conexos (excepto combustibles derivados del petróleo)</t>
  </si>
  <si>
    <t>46632  -  Comercio al por mayor de  artículos de ferretería, pinturas, productos de vidrio, equipo y materiales de fontanería y calefacción</t>
  </si>
  <si>
    <t>47191  -  Comercio al por menor en establecimientos no especializados con surtido compuesto principalmente por productos diferentes de alimentos (víveres en general) y bebidas y tabaco (excepto drogas, medicamentos, textos escolares, libros y cuadernos.)</t>
  </si>
  <si>
    <t>47241  -  Comercio al por menor de bebidas y productos del tabaco, en establecimientos especializados  (excepto licores y cigarrillos)</t>
  </si>
  <si>
    <t>47522  -  Comercio al por menor de artículos de ferretería, pinturas y productos de vidrio en establecimientos especializados (excepto materiales de construcción)</t>
  </si>
  <si>
    <t>47612  -  Comercio al por menor de periódicos, materiales y artículos de papelería y escritorio, en establecimientos especializados (excepto libros, textos escolares y cuadernos)</t>
  </si>
  <si>
    <t>47732  -  Comercio al por menor de productos cosméticos y artículos de tocador en establecimientos especializados (excepto productos  farmacéuticos y medicinales)</t>
  </si>
  <si>
    <t>47812  -  Comercio al por menor de  bebidas y tabaco en puestos de venta móviles (excepto licores y cigarrillos)</t>
  </si>
  <si>
    <t>47914  -  Comercio al por menor de demás productos n.c.p.  realizado a través de internet</t>
  </si>
  <si>
    <t>47924  -  Comercio al por menor de demás productos n.c.p.  realizado a través de casas de venta o por correo</t>
  </si>
  <si>
    <t>47994  -  Otros tipos de comercio al por menor no realizado en establecimientos, puestos de venta o mercados de demás productos n.c.p.</t>
  </si>
  <si>
    <t>64992  -  Actividades comerciales de las casas de empeño o compraventa</t>
  </si>
  <si>
    <t>4911  -  Transporte férreo de pasajeros</t>
  </si>
  <si>
    <t>4912  -  Transporte férreo de carga</t>
  </si>
  <si>
    <t>4921  -  Transporte de pasajeros</t>
  </si>
  <si>
    <t>4922  -  Transporte mixto</t>
  </si>
  <si>
    <t>4923  -  Transporte de carga por carretera</t>
  </si>
  <si>
    <t>4930  -  Transporte por tuberías</t>
  </si>
  <si>
    <t>5011  -  Transporte de pasajeros marítimo y de cabotaje</t>
  </si>
  <si>
    <t>5012  -  Transporte de carga marítimo y de cabotaje</t>
  </si>
  <si>
    <t>5021  -  Transporte fluvial de pasajeros</t>
  </si>
  <si>
    <t>5022  -  Transporte fluvial de carga</t>
  </si>
  <si>
    <t>5111  -  Transporte aéreo nacional de pasajeros</t>
  </si>
  <si>
    <t>5112  -  Transporte aéreo internacional de pasajeros</t>
  </si>
  <si>
    <t>5121  -  Transporte aéreo nacional de carga</t>
  </si>
  <si>
    <t>5122  -  Transporte aéreo internacional de carga</t>
  </si>
  <si>
    <t>5222  -  Actividades de puertos y servicios complementarios para el transporte acuático</t>
  </si>
  <si>
    <t>5813  -  Edición de periódicos, revistas y otras publicaciones periódicas</t>
  </si>
  <si>
    <t>6010  -  Actividades de programación y transmisión en el servicio de radiodifusión sonora</t>
  </si>
  <si>
    <t>58111  -  Servicio de edición de libros</t>
  </si>
  <si>
    <t>60201  -  Actividades de programación de televisión</t>
  </si>
  <si>
    <t>4111  -  Construcción de edificios residenciales</t>
  </si>
  <si>
    <t>4112  -  Construcción de edificios no residenciales</t>
  </si>
  <si>
    <t>4210  -  Construcción de carreteras y vías de ferrocarril</t>
  </si>
  <si>
    <t>4220  -  Construcción de proyectos de servicio público</t>
  </si>
  <si>
    <t>4290  -  Construcción de otras obras de ingeniería civil</t>
  </si>
  <si>
    <t>4311  -  Demolición</t>
  </si>
  <si>
    <t>4312  -  Preparación del terreno</t>
  </si>
  <si>
    <t>4321  -  Instalaciones eléctricas de la construcción</t>
  </si>
  <si>
    <t>4322  -  Instalaciones de fontanería, calefacción y aire acondicionado de la construcción</t>
  </si>
  <si>
    <t>4329  -  Otras instalaciones especializadas de la construcción</t>
  </si>
  <si>
    <t>4330  -  Terminación y acabado de edificios y obras de ingeniería civil</t>
  </si>
  <si>
    <t>4390  -  Otras actividades especializadas para la construcción de edificios y obras de ingeniería civil</t>
  </si>
  <si>
    <t>5914  -  Actividades de exhibición de películas cinematográficas y videos</t>
  </si>
  <si>
    <t>6202  -  Actividades de consultoría informática y actividades de administración de instalaciones informáticas</t>
  </si>
  <si>
    <t>39002  -  Actividades de saneamiento ambiental y otros servicios de gestión de desechos prestados por contratistas de construcción, constructores y urbanizadores</t>
  </si>
  <si>
    <t>69101  -  Actividades jurídicas como consultoría profesional</t>
  </si>
  <si>
    <t>69201  -  Actividades de contabilidad, teneduría de libros, auditoría financiera y asesoría tributaria como consultoría profesional</t>
  </si>
  <si>
    <t>70101  -  Actividades de administración empresarial como consultoría profesional</t>
  </si>
  <si>
    <t>70201  -  Actividades de consultoría de gestión</t>
  </si>
  <si>
    <t>71101  -  Actividades de arquitectura e ingeniería y otras actividades conexas de consultoría técnica</t>
  </si>
  <si>
    <t>71201  -  Ensayos y análisis técnicos como consultoría profesional</t>
  </si>
  <si>
    <t>72101  -  Investigaciones y desarrollo experimental en el campo de las ciencias naturales y la ingeniería  como consultoría profesional</t>
  </si>
  <si>
    <t>72201  -  Investigaciones y desarrollo experimental en el campo de las ciencias sociales y las humanidades  como consultoría profesional</t>
  </si>
  <si>
    <t>73201  -  Estudios de mercado y realización de encuestas de opinión pública como consultoría profesional</t>
  </si>
  <si>
    <t>74101  -  Actividades especializadas de diseño como consultoría profesional</t>
  </si>
  <si>
    <t>74901  -  Otras actividades profesionales, científicas y técnicas n.c.p. como consultoría profesional (incluye actividades de periodistas)</t>
  </si>
  <si>
    <t>5511  -  Alojamiento en hoteles</t>
  </si>
  <si>
    <t>5512  -  Alojamiento en aparta-hoteles</t>
  </si>
  <si>
    <t>5513  -  Alojamiento en centros vacacionales</t>
  </si>
  <si>
    <t>5514  -  Alojamiento rural</t>
  </si>
  <si>
    <t>5519  -  Otros tipos de alojamientos para visitantes</t>
  </si>
  <si>
    <t>5520  -  Actividades de zonas de camping y parques para vehículos recreacionales</t>
  </si>
  <si>
    <t>5530  -  Servicio por horas  de alojamiento</t>
  </si>
  <si>
    <t>5590  -  Otros tipos de alojamiento n.c.p.</t>
  </si>
  <si>
    <t>5611  -  Expendio a la mesa de comidas preparadas</t>
  </si>
  <si>
    <t>5612  -  Expendio por autoservicio de comidas preparadas</t>
  </si>
  <si>
    <t>5613  -  Expendio de comidas preparadas en cafeterías</t>
  </si>
  <si>
    <t>5619  -  Otros tipos de expendio de comidas preparadas n.c.p.</t>
  </si>
  <si>
    <t>5621  -  Catering para eventos</t>
  </si>
  <si>
    <t>5629  -  Actividades de otros servicios de comidas</t>
  </si>
  <si>
    <t>5630  -  Expendio de bebidas alcohólicas para el consumo dentro del establecimiento</t>
  </si>
  <si>
    <t>8010  -  Actividades de seguridad privada</t>
  </si>
  <si>
    <t>8020  -  Actividades de servicios de sistemas de seguridad</t>
  </si>
  <si>
    <t>8030  -  Actividades de detectives e investigadores privados</t>
  </si>
  <si>
    <t>64993  -  Servicios de las casas de empeño o compraventas</t>
  </si>
  <si>
    <t>161  -  Actividades de apoyo a la agricultura</t>
  </si>
  <si>
    <t>162  -  Actividades de apoyo a la ganadería</t>
  </si>
  <si>
    <t>164  -  Tratamiento de semillas para propagación</t>
  </si>
  <si>
    <t>240  -  Servicios de apoyo a la silvicultura</t>
  </si>
  <si>
    <t>910  -  Actividades de apoyo para la extracción de petróleo y de gas natural</t>
  </si>
  <si>
    <t>990  -  Actividades de apoyo para otras actividades de explotación de minas y canteras</t>
  </si>
  <si>
    <t>1061  -  Trilla de café</t>
  </si>
  <si>
    <t>1811  -  Actividades de impresión</t>
  </si>
  <si>
    <t>1812  -  Actividades de servicios relacionados con la impresión</t>
  </si>
  <si>
    <t>1820  -  Producción de copias a partir de grabaciones originales</t>
  </si>
  <si>
    <t>2592  -  Tratamiento y revestimiento de metales; mecanizado</t>
  </si>
  <si>
    <t>3311  -  Mantenimiento y reparación especializado de productos elaborados en metal</t>
  </si>
  <si>
    <t>3312  -  Mantenimiento y reparación especializado de maquinaria y equipo</t>
  </si>
  <si>
    <t>3313  -  Mantenimiento y reparación especializado de equipo electrónico y óptico</t>
  </si>
  <si>
    <t>3314  -  Mantenimiento y reparación especializado de equipo eléctrico</t>
  </si>
  <si>
    <t>3315  -  Mantenimiento y reparación especializado de equipo de transporte, excepto los vehículos automotores, motocicletas y bicicletas</t>
  </si>
  <si>
    <t>3319  -  Mantenimiento y reparación de otros tipos de equipos y sus componentes n.c.p.</t>
  </si>
  <si>
    <t>3320  -  Instalación especializada de maquinaria y equipo industrial</t>
  </si>
  <si>
    <t>3513  -  Distribución de energía eléctrica</t>
  </si>
  <si>
    <t>3530  -  Suministro de vapor y aire acondicionado</t>
  </si>
  <si>
    <t>3700  -  Evacuación y tratamiento de aguas residuales</t>
  </si>
  <si>
    <t>3811  -  Recolección de desechos no peligrosos</t>
  </si>
  <si>
    <t>3812  -  Recolección de desechos peligrosos</t>
  </si>
  <si>
    <t>4520  -  Mantenimiento y reparación de vehículos automotores.</t>
  </si>
  <si>
    <t>4542  -  Mantenimiento y reparación de motocicletas y de sus partes y piezas</t>
  </si>
  <si>
    <t>4610  -  Comercio al por mayor a cambio de una retribución o por contrata</t>
  </si>
  <si>
    <t>5210  -  Almacenamiento y depósito</t>
  </si>
  <si>
    <t>5221  -  Actividades de estaciones, vías y servicios complementarios para el transporte terrestre</t>
  </si>
  <si>
    <t>5223  -  Actividades de aeropuertos, servicios de navegación aérea y demás actividades conexas al transporte aéreo</t>
  </si>
  <si>
    <t>5224  -  Manipulación de carga</t>
  </si>
  <si>
    <t>5229  -  Otras actividades complementarias al transporte</t>
  </si>
  <si>
    <t>5310  -  Actividades postales nacionales</t>
  </si>
  <si>
    <t>5320  -  Actividades de mensajería</t>
  </si>
  <si>
    <t>5913  -  Actividades de distribución de películas cinematográficas, videos, programas, anuncios y comerciales de televisión</t>
  </si>
  <si>
    <t>6110  -  Actividades de telecomunicaciones alámbricas</t>
  </si>
  <si>
    <t>6120  -  Actividades de telecomunicaciones inalámbricas</t>
  </si>
  <si>
    <t>6130  -  Actividades de telecomunicación satelital</t>
  </si>
  <si>
    <t>6190  -  Otras actividades de telecomunicaciones</t>
  </si>
  <si>
    <t>6201  -  Actividades de desarrollo de sistemas informáticos (planificación, análisis, diseño, programación, pruebas)</t>
  </si>
  <si>
    <t>6209  -  Otras actividades de tecnologías de información y actividades de servicios informáticos</t>
  </si>
  <si>
    <t>6311  -  Procesamiento de datos, alojamiento (hosting) y actividades relacionadas</t>
  </si>
  <si>
    <t>6312  -  Portales Web</t>
  </si>
  <si>
    <t>6391  -  Actividades de agencias de noticias</t>
  </si>
  <si>
    <t>6399  -  Otras actividades de servicio de información n.c.p.</t>
  </si>
  <si>
    <t>6612  -  Corretaje de valores y de contratos de productos básicos</t>
  </si>
  <si>
    <t>6613  -  Otras actividades relacionadas con el mercado de valores</t>
  </si>
  <si>
    <t>6629  -  Evaluación de riesgos y daños, y otras actividades de servicios auxiliares</t>
  </si>
  <si>
    <t>66112  -  Actividades de las bolsas de valores</t>
  </si>
  <si>
    <t>6810  -  Actividades inmobiliarias realizadas con bienes propios o arrendados</t>
  </si>
  <si>
    <t>6820  -  Actividades inmobiliarias realizadas a cambio de una retribución o por contrata</t>
  </si>
  <si>
    <t>7310  -  Publicidad</t>
  </si>
  <si>
    <t>7420  -  Actividades de fotografía</t>
  </si>
  <si>
    <t>7500  -  Actividades veterinarias</t>
  </si>
  <si>
    <t>7710  -  Alquiler y arrendamiento de vehículos automotores</t>
  </si>
  <si>
    <t>7721  -  Alquiler y arrendamiento de equipo recreativo y deportivo</t>
  </si>
  <si>
    <t>7722  -  Alquiler de videos y discos</t>
  </si>
  <si>
    <t>7729  -  Alquiler y arrendamiento de otros efectos personales y enseres domésticos n.c.p.</t>
  </si>
  <si>
    <t>7730  -  Alquiler y arrendamiento de otros tipos de maquinaria, equipo y bienes tangibles n.c.p.</t>
  </si>
  <si>
    <t>7740  -  Arrendamiento de propiedad intelectual y productos similares, excepto obras protegidas por derechos de autor</t>
  </si>
  <si>
    <t>7810  -  Actividades de agencias de empleo</t>
  </si>
  <si>
    <t>7820  -  Actividades de agencias de empleo temporal</t>
  </si>
  <si>
    <t>7830  -  Otras actividades de suministro de recurso humano</t>
  </si>
  <si>
    <t>7911  -  Actividades de las agencias de viaje</t>
  </si>
  <si>
    <t>7912  -  Actividades de operadores turísticos</t>
  </si>
  <si>
    <t>7990  -  Otros servicios de reserva y actividades relacionadas</t>
  </si>
  <si>
    <t>8110  -  Actividades combinadas de apoyo a instalaciones</t>
  </si>
  <si>
    <t>8121  -  Limpieza general interior de edificios</t>
  </si>
  <si>
    <t>8129  -  Otras actividades de limpieza de edificios e instalaciones industriales</t>
  </si>
  <si>
    <t>8130  -  Actividades de paisajismo y servicios de mantenimiento conexos</t>
  </si>
  <si>
    <t>8211  -  Actividades combinadas de servicios administrativos de oficina</t>
  </si>
  <si>
    <t>8219  -  Fotocopiado, preparación de documentos y otras actividades especializadas de apoyo a oficina</t>
  </si>
  <si>
    <t>8220  -  Actividades de centros de llamadas (Call center)</t>
  </si>
  <si>
    <t>8230  -  Organización de convenciones y eventos comerciales</t>
  </si>
  <si>
    <t>8291  -  Actividades de agencias de cobranza y oficinas de calificación crediticia</t>
  </si>
  <si>
    <t>8292  -  Actividades de envase y empaque</t>
  </si>
  <si>
    <t>8299  -  Otras actividades de servicio de apoyo a las empresas n.c.p.</t>
  </si>
  <si>
    <t>8541  -  Educación técnica profesional</t>
  </si>
  <si>
    <t>8542  -  Educación tecnológica</t>
  </si>
  <si>
    <t>8543  -  Educación de instituciones universitarias o de escuelas tecnológicas</t>
  </si>
  <si>
    <t>8544  -  Educación de universidades</t>
  </si>
  <si>
    <t>8552  -  Enseñanza deportiva y recreativa</t>
  </si>
  <si>
    <t>8553  -  Enseñanza cultural</t>
  </si>
  <si>
    <t>8559  -  Otros tipos de educación n.c.p.</t>
  </si>
  <si>
    <t>8560  -  Actividades de apoyo a la educación</t>
  </si>
  <si>
    <t>8610  -  Actividades de hospitales y clínicas, con internación</t>
  </si>
  <si>
    <t>8720  -  Actividades de atención residencial, para el cuidado de pacientes con retardo mental, enfermedad mental y consumo de sustancias psicoactivas</t>
  </si>
  <si>
    <t>8730  -  Actividades de atención en instituciones para el cuidado de personas mayores y/o discapacitadas</t>
  </si>
  <si>
    <t>8790  -  Otras actividades de atención en instituciones con alojamiento</t>
  </si>
  <si>
    <t>8810  -  Actividades de asistencia social sin alojamiento para personas mayores y discapacitadas</t>
  </si>
  <si>
    <t>8890  -  Otras actividades de asistencia social sin alojamiento</t>
  </si>
  <si>
    <t>9321  -  Actividades de parques de atracciones y parques temáticos</t>
  </si>
  <si>
    <t>9511  -  Mantenimiento y reparación de computadores y de equipo periférico</t>
  </si>
  <si>
    <t>9512  -  Mantenimiento y reparación de equipos de comunicación</t>
  </si>
  <si>
    <t>9521  -  Mantenimiento y reparación de aparatos electrónicos de consumo</t>
  </si>
  <si>
    <t>9522  -  Mantenimiento y reparación de aparatos domésticos y equipos domésticos y de jardinería</t>
  </si>
  <si>
    <t>9523  -  Reparación de calzado y artículos de cuero</t>
  </si>
  <si>
    <t>9524  -  Reparación de muebles y accesorios para el hogar</t>
  </si>
  <si>
    <t>9529  -  Mantenimiento y reparación de otros efectos personales y enseres domésticos</t>
  </si>
  <si>
    <t>9601  -  Lavado y limpieza, incluso la limpieza en seco, de productos textiles y de piel</t>
  </si>
  <si>
    <t>9602  -  Peluquería y otros tratamientos de belleza</t>
  </si>
  <si>
    <t>9603  -  Pompas fúnebres y actividades relacionadas</t>
  </si>
  <si>
    <t>9609  -  Otras actividades de servicios personales n.c.p.</t>
  </si>
  <si>
    <t xml:space="preserve">35202  -  Distribución de combustibles gaseosos por tuberías </t>
  </si>
  <si>
    <t>36002  -  Distribución de agua</t>
  </si>
  <si>
    <t>39001  -  Actividades de saneamiento ambiental y otros servicios de gestión de desechos (excepto los servicios prestados por contratistas de construcción, constructores y urbanizadores)</t>
  </si>
  <si>
    <t>60202  -  Actividades de transmisión de televisión</t>
  </si>
  <si>
    <t>69102  -  Actividades jurídicas en el ejercicio de una profesión liberal</t>
  </si>
  <si>
    <t>69202  -  Actividades de contabilidad, teneduría de libros, auditoría financiera y asesoría tributaria en el ejercicio de una profesión liberal</t>
  </si>
  <si>
    <t>70102  -  Actividades de administración empresarial en el ejercicio de una profesión liberal</t>
  </si>
  <si>
    <t>70202  -  Actividades de  gestión en el ejercicio de una profesión liberal</t>
  </si>
  <si>
    <t>71102  -  Actividades de arquitectura e ingeniería y otras actividades conexas en el ejercicio de una profesión liberal</t>
  </si>
  <si>
    <t>71202  -  Ensayos y análisis técnicos como consultoría profesional en el ejercicio de una profesión liberal</t>
  </si>
  <si>
    <t>72102  -  Investigaciones y desarrollo experimental en el campo de las ciencias naturales y la ingeniería  en el ejercicio de una profesión liberal</t>
  </si>
  <si>
    <t>72202  -  Investigaciones y desarrollo experimental en el campo de las ciencias sociales y las humanidades  en el ejercicio de una profesión liberal</t>
  </si>
  <si>
    <t>73202  -  Estudios de mercado y realización de encuestas de opinión pública en el ejercicio de una profesión liberal</t>
  </si>
  <si>
    <t>74102  -  Actividades especializadas de diseño en el ejercicio de una profesión liberal</t>
  </si>
  <si>
    <t>74902  -  Otras actividades profesionales, científicas y técnicas n.c.p. en el ejercicio de una profesión liberal</t>
  </si>
  <si>
    <t>85232  -  Educación de formación laboral</t>
  </si>
  <si>
    <t>85511  -  Educación académica no formal (excepto programas de educación básica primaria, básica secundaria y media no gradual con fines de validación)</t>
  </si>
  <si>
    <t>85512  -  Educación académica no formal impartida mediante programas de educación básica primaria, básica secundaria y media no gradual con fines de validación</t>
  </si>
  <si>
    <t>86211  -  Actividades de la práctica médica, sin internación (excepto actividades de promoción y prevención que realicen las entidades e instituciones promotoras y prestadoras de servicios de salud de naturaleza pública o privada, con recursos que provengan  del Sistema General  de Seguridad Social en  Salud.)</t>
  </si>
  <si>
    <t>86221  -  Actividades de la práctica odontológica, sin internación (excepto actividades de promoción y prevención que realicen las entidades e instituciones promotoras y prestadoras de servicios de salud de naturaleza pública o privada, con recursos que provengan  del Sistema General  de Seguridad Social en  Salud.)</t>
  </si>
  <si>
    <t>86911  -  Actividades de apoyo diagnóstico (excepto actividades de promoción y prevención que realicen las entidades e instituciones promotoras y prestadoras de servicios de salud de naturaleza pública o privada, con recursos que provengan  del Sistema General  de Seguridad Social en  Salud.)</t>
  </si>
  <si>
    <t>86921  -  Actividades de apoyo terapéutico (excepto actividades de promoción y prevención que realicen las entidades e instituciones promotoras y prestadoras de servicios de salud de naturaleza pública o privada, con recursos que provengan  del Sistema General  de Seguridad Social en  Salud.)</t>
  </si>
  <si>
    <t>86991  -  Otras actividades de atención de la salud humana (excepto actividades de promoción y prevención que realicen las entidades e instituciones promotoras y prestadoras de servicios de salud de naturaleza pública o privada, con recursos que provengan  del Sistema General  de Seguridad Social en  Salud.)</t>
  </si>
  <si>
    <t>87101  -  Actividades de atención residencial medicalizada de tipo general (excepto actividades de promoción y prevención que realicen las entidades e instituciones promotoras y prestadoras de servicios de salud de naturaleza pública o privada, con recursos que provengan  del Sistema General  de Seguridad Social en  Salud.)</t>
  </si>
  <si>
    <t>92001  -  Actividades de juegos de destreza, habilidad, conocimiento y fuerza</t>
  </si>
  <si>
    <t>93291  -  Otras actividades recreativas y de esparcimiento n.c.p. (excepto juegos de suerte y azar, discotecas y similares )</t>
  </si>
  <si>
    <t>9411  -  Actividades de asociaciones empresariales y de empleadores</t>
  </si>
  <si>
    <t>9499  -  Actividades de otras asociaciones n.c.p.</t>
  </si>
  <si>
    <t>8511  -  Educación de la primera infancia</t>
  </si>
  <si>
    <t>8512  -  Educación preescolar</t>
  </si>
  <si>
    <t>8513  -  Educación básica primaria</t>
  </si>
  <si>
    <t>8521  -  Educación básica secundaria</t>
  </si>
  <si>
    <t>8522  -  Educación media académica</t>
  </si>
  <si>
    <t>85231  -  Educación media técnica</t>
  </si>
  <si>
    <t>8530  -  Establecimientos que combinan diferentes niveles de educación inicial, preescolar, básica primaria, básica secundaria y media</t>
  </si>
  <si>
    <t>6411  -  Banca Central</t>
  </si>
  <si>
    <t>6412  -  Bancos comerciales</t>
  </si>
  <si>
    <t>6421  -  Actividades de las corporaciones financieras</t>
  </si>
  <si>
    <t>6422  -  Actividades de las compañías de financiamiento</t>
  </si>
  <si>
    <t>6423  -  Banca de segundo piso</t>
  </si>
  <si>
    <t>6424  -  Actividades de las cooperativas financieras</t>
  </si>
  <si>
    <t>6431  -  Fideicomisos, fondos y entidades financieras similares</t>
  </si>
  <si>
    <t>6491  -  Leasing financiero (arrendamiento financiero)</t>
  </si>
  <si>
    <t>6492  -  Actividades financieras de fondos de empleados y otras formas asociativas del sector solidario</t>
  </si>
  <si>
    <t>6493  -  Actividades de compra de cartera o factoring</t>
  </si>
  <si>
    <t>6494  -  Otras actividades de distribución de fondos</t>
  </si>
  <si>
    <t>6495  -  Instituciones especiales oficiales</t>
  </si>
  <si>
    <t>6511  -  Seguros generales</t>
  </si>
  <si>
    <t>6512  -  Seguros de vida</t>
  </si>
  <si>
    <t>6513  -  Reaseguros</t>
  </si>
  <si>
    <t>6514  -  Capitalización</t>
  </si>
  <si>
    <t>6521  -  Servicios de seguros sociales de salud</t>
  </si>
  <si>
    <t>6522  -  Servicios de seguros sociales de riesgos profesionales</t>
  </si>
  <si>
    <t>6532  -  Régimen de ahorro individual (RAI)</t>
  </si>
  <si>
    <t>6619  -  Otras actividades auxiliares de las actividades de servicios financieros n.c.p.</t>
  </si>
  <si>
    <t>6621  -  Actividades de agentes y corredores de seguros</t>
  </si>
  <si>
    <t>6630  -  Actividades de administración de fondos</t>
  </si>
  <si>
    <t>6614  -  Actividades de las casas de cambio</t>
  </si>
  <si>
    <t>6615  -  Actividades de los profesionales de compra y venta de divisas</t>
  </si>
  <si>
    <t>64991  -  Otras actividades de servicio financiero, excepto las de seguros y pensiones n.c.p.</t>
  </si>
  <si>
    <t>66111  -  Administración de mercados financieros (excepto actividades de las bolsas de valores)</t>
  </si>
  <si>
    <t xml:space="preserve">Logística Empresarial, Mercadeo y Comercialización </t>
  </si>
  <si>
    <t>Valor del incremento en ventas esperadas año 2017 (Valor en pesos)</t>
  </si>
  <si>
    <t>RISARALDA</t>
  </si>
  <si>
    <t>x</t>
  </si>
  <si>
    <t>CALLE # 15 94 LOS ALPES</t>
  </si>
  <si>
    <t xml:space="preserve">2016 y/o Estados Financieros de apertura </t>
  </si>
</sst>
</file>

<file path=xl/styles.xml><?xml version="1.0" encoding="utf-8"?>
<styleSheet xmlns="http://schemas.openxmlformats.org/spreadsheetml/2006/main">
  <numFmts count="15">
    <numFmt numFmtId="43" formatCode="_(* #,##0.00_);_(* \(#,##0.00\);_(* &quot;-&quot;??_);_(@_)"/>
    <numFmt numFmtId="164" formatCode="_-* #,##0.00_-;\-* #,##0.00_-;_-* &quot;-&quot;??_-;_-@_-"/>
    <numFmt numFmtId="165" formatCode="_-* #,##0.00\ &quot;pta&quot;_-;\-* #,##0.00\ &quot;pta&quot;_-;_-* &quot;-&quot;??\ &quot;pta&quot;_-;_-@_-"/>
    <numFmt numFmtId="166" formatCode="0.0%"/>
    <numFmt numFmtId="167" formatCode="&quot;$&quot;\ #,##0"/>
    <numFmt numFmtId="168" formatCode="[$$-409]#,##0"/>
    <numFmt numFmtId="169" formatCode="[$$-240A]\ #,##0"/>
    <numFmt numFmtId="170" formatCode="[$$-240A]\ #,##0.00"/>
    <numFmt numFmtId="171" formatCode="_-[$$-409]* #,##0_ ;_-[$$-409]* \-#,##0\ ;_-[$$-409]* &quot;-&quot;_ ;_-@_ "/>
    <numFmt numFmtId="172" formatCode="_(&quot;$&quot;\ * #,##0_);_(&quot;$&quot;\ * \(#,##0\);_(&quot;$&quot;\ * &quot;-&quot;??_);_(@_)"/>
    <numFmt numFmtId="173" formatCode="_([$$-240A]\ * #,##0_);_([$$-240A]\ * \(#,##0\);_([$$-240A]\ * &quot;-&quot;??_);_(@_)"/>
    <numFmt numFmtId="174" formatCode="_([$$-240A]\ * #,##0.00_);_([$$-240A]\ * \(#,##0.00\);_([$$-240A]\ * &quot;-&quot;??_);_(@_)"/>
    <numFmt numFmtId="175" formatCode="_-[$$-409]* #,##0.00_ ;_-[$$-409]* \-#,##0.00\ ;_-[$$-409]* &quot;-&quot;??_ ;_-@_ "/>
    <numFmt numFmtId="176" formatCode="_-* #,##0_-;\-* #,##0_-;_-* &quot;-&quot;??_-;_-@_-"/>
    <numFmt numFmtId="177" formatCode="0.0"/>
  </numFmts>
  <fonts count="69">
    <font>
      <sz val="10"/>
      <name val="Arial"/>
      <family val="2"/>
    </font>
    <font>
      <sz val="10"/>
      <name val="Arial"/>
      <family val="2"/>
    </font>
    <font>
      <u/>
      <sz val="10"/>
      <color indexed="12"/>
      <name val="Arial"/>
      <family val="2"/>
    </font>
    <font>
      <sz val="8"/>
      <name val="Arial"/>
      <family val="2"/>
    </font>
    <font>
      <sz val="10"/>
      <name val="Arial"/>
      <family val="2"/>
    </font>
    <font>
      <sz val="10"/>
      <name val="Verdana"/>
      <family val="2"/>
    </font>
    <font>
      <sz val="9"/>
      <color indexed="9"/>
      <name val="Verdana"/>
      <family val="2"/>
    </font>
    <font>
      <sz val="9"/>
      <color indexed="60"/>
      <name val="Verdana"/>
      <family val="2"/>
    </font>
    <font>
      <b/>
      <sz val="16"/>
      <name val="Verdana"/>
      <family val="2"/>
    </font>
    <font>
      <sz val="10"/>
      <color indexed="9"/>
      <name val="Verdana"/>
      <family val="2"/>
    </font>
    <font>
      <b/>
      <sz val="16"/>
      <color indexed="10"/>
      <name val="Verdana"/>
      <family val="2"/>
    </font>
    <font>
      <b/>
      <sz val="16"/>
      <color indexed="9"/>
      <name val="Verdana"/>
      <family val="2"/>
    </font>
    <font>
      <b/>
      <sz val="14"/>
      <color indexed="60"/>
      <name val="Verdana"/>
      <family val="2"/>
    </font>
    <font>
      <b/>
      <sz val="12"/>
      <name val="Verdana"/>
      <family val="2"/>
    </font>
    <font>
      <sz val="11"/>
      <name val="Verdana"/>
      <family val="2"/>
    </font>
    <font>
      <u/>
      <sz val="10"/>
      <name val="Verdana"/>
      <family val="2"/>
    </font>
    <font>
      <b/>
      <sz val="10"/>
      <name val="Verdana"/>
      <family val="2"/>
    </font>
    <font>
      <sz val="9"/>
      <name val="Verdana"/>
      <family val="2"/>
    </font>
    <font>
      <sz val="8"/>
      <name val="Verdana"/>
      <family val="2"/>
    </font>
    <font>
      <b/>
      <sz val="12"/>
      <color indexed="17"/>
      <name val="Verdana"/>
      <family val="2"/>
    </font>
    <font>
      <sz val="9"/>
      <name val="Arial"/>
      <family val="2"/>
    </font>
    <font>
      <sz val="11"/>
      <name val="Arial"/>
      <family val="2"/>
    </font>
    <font>
      <b/>
      <sz val="10"/>
      <name val="Arial"/>
      <family val="2"/>
    </font>
    <font>
      <b/>
      <sz val="12"/>
      <name val="Arial"/>
      <family val="2"/>
    </font>
    <font>
      <b/>
      <sz val="14"/>
      <color indexed="16"/>
      <name val="Verdana"/>
      <family val="2"/>
    </font>
    <font>
      <b/>
      <sz val="11"/>
      <name val="Verdana"/>
      <family val="2"/>
    </font>
    <font>
      <i/>
      <sz val="10"/>
      <color indexed="17"/>
      <name val="Verdana"/>
      <family val="2"/>
    </font>
    <font>
      <i/>
      <sz val="11"/>
      <color indexed="57"/>
      <name val="Verdana"/>
      <family val="2"/>
    </font>
    <font>
      <sz val="11"/>
      <color indexed="57"/>
      <name val="Verdana"/>
      <family val="2"/>
    </font>
    <font>
      <b/>
      <sz val="8"/>
      <name val="Verdana"/>
      <family val="2"/>
    </font>
    <font>
      <b/>
      <sz val="9"/>
      <name val="Verdana"/>
      <family val="2"/>
    </font>
    <font>
      <sz val="10"/>
      <color indexed="9"/>
      <name val="Arial"/>
      <family val="2"/>
    </font>
    <font>
      <b/>
      <sz val="10"/>
      <color indexed="10"/>
      <name val="Arial"/>
      <family val="2"/>
    </font>
    <font>
      <sz val="10"/>
      <color indexed="8"/>
      <name val="Arial"/>
      <family val="2"/>
    </font>
    <font>
      <b/>
      <sz val="16"/>
      <name val="Arial"/>
      <family val="2"/>
    </font>
    <font>
      <b/>
      <sz val="14"/>
      <name val="Arial"/>
      <family val="2"/>
    </font>
    <font>
      <sz val="14"/>
      <name val="Arial"/>
      <family val="2"/>
    </font>
    <font>
      <b/>
      <sz val="11"/>
      <name val="Arial"/>
      <family val="2"/>
    </font>
    <font>
      <b/>
      <sz val="12"/>
      <color indexed="9"/>
      <name val="Arial"/>
      <family val="2"/>
    </font>
    <font>
      <b/>
      <sz val="10"/>
      <color indexed="9"/>
      <name val="Arial"/>
      <family val="2"/>
    </font>
    <font>
      <b/>
      <u/>
      <sz val="10"/>
      <name val="Arial"/>
      <family val="2"/>
    </font>
    <font>
      <b/>
      <sz val="9"/>
      <name val="Arial"/>
      <family val="2"/>
    </font>
    <font>
      <sz val="10"/>
      <color indexed="10"/>
      <name val="Arial"/>
      <family val="2"/>
    </font>
    <font>
      <sz val="10"/>
      <color indexed="10"/>
      <name val="Verdana"/>
      <family val="2"/>
    </font>
    <font>
      <sz val="10"/>
      <color indexed="8"/>
      <name val="Verdana"/>
      <family val="2"/>
    </font>
    <font>
      <b/>
      <sz val="10"/>
      <color indexed="22"/>
      <name val="Arial"/>
      <family val="2"/>
    </font>
    <font>
      <b/>
      <sz val="10"/>
      <color indexed="9"/>
      <name val="Calibri"/>
      <family val="2"/>
    </font>
    <font>
      <b/>
      <sz val="10"/>
      <color indexed="18"/>
      <name val="Calibri"/>
      <family val="2"/>
    </font>
    <font>
      <b/>
      <sz val="11"/>
      <name val="Calibri"/>
      <family val="2"/>
    </font>
    <font>
      <sz val="11"/>
      <name val="Calibri"/>
      <family val="2"/>
    </font>
    <font>
      <sz val="10"/>
      <name val="Calibri"/>
      <family val="2"/>
    </font>
    <font>
      <b/>
      <u/>
      <sz val="10"/>
      <name val="Calibri"/>
      <family val="2"/>
    </font>
    <font>
      <b/>
      <u/>
      <sz val="11"/>
      <name val="Calibri"/>
      <family val="2"/>
    </font>
    <font>
      <sz val="11"/>
      <color indexed="8"/>
      <name val="Calibri"/>
      <family val="2"/>
    </font>
    <font>
      <b/>
      <sz val="11"/>
      <color indexed="8"/>
      <name val="Calibri"/>
      <family val="2"/>
    </font>
    <font>
      <sz val="11"/>
      <color indexed="22"/>
      <name val="Calibri"/>
      <family val="2"/>
    </font>
    <font>
      <b/>
      <sz val="12"/>
      <color indexed="22"/>
      <name val="Bodoni MT"/>
      <family val="1"/>
    </font>
    <font>
      <b/>
      <i/>
      <sz val="10"/>
      <name val="Arial"/>
      <family val="2"/>
    </font>
    <font>
      <sz val="10"/>
      <color indexed="9"/>
      <name val="Calibri"/>
      <family val="2"/>
    </font>
    <font>
      <i/>
      <sz val="10"/>
      <name val="Arial"/>
      <family val="2"/>
    </font>
    <font>
      <sz val="14"/>
      <name val="Verdana"/>
      <family val="2"/>
    </font>
    <font>
      <u/>
      <sz val="9"/>
      <name val="Arial"/>
      <family val="2"/>
    </font>
    <font>
      <sz val="10"/>
      <color rgb="FF00B050"/>
      <name val="Verdana"/>
      <family val="2"/>
    </font>
    <font>
      <sz val="10"/>
      <color rgb="FF008000"/>
      <name val="Verdana"/>
      <family val="2"/>
    </font>
    <font>
      <sz val="9"/>
      <color theme="6" tint="-0.249977111117893"/>
      <name val="Verdana"/>
      <family val="2"/>
    </font>
    <font>
      <sz val="10"/>
      <color rgb="FF00B050"/>
      <name val="Arial"/>
      <family val="2"/>
    </font>
    <font>
      <b/>
      <sz val="10"/>
      <color theme="0"/>
      <name val="Calibri"/>
      <family val="2"/>
    </font>
    <font>
      <sz val="11"/>
      <color rgb="FF000000"/>
      <name val="Arial"/>
      <family val="2"/>
    </font>
    <font>
      <sz val="11"/>
      <color theme="1"/>
      <name val="Arial"/>
      <family val="2"/>
    </font>
  </fonts>
  <fills count="24">
    <fill>
      <patternFill patternType="none"/>
    </fill>
    <fill>
      <patternFill patternType="gray125"/>
    </fill>
    <fill>
      <patternFill patternType="solid">
        <fgColor indexed="9"/>
        <bgColor indexed="64"/>
      </patternFill>
    </fill>
    <fill>
      <patternFill patternType="solid">
        <fgColor indexed="17"/>
        <bgColor indexed="64"/>
      </patternFill>
    </fill>
    <fill>
      <patternFill patternType="solid">
        <fgColor indexed="62"/>
        <bgColor indexed="64"/>
      </patternFill>
    </fill>
    <fill>
      <patternFill patternType="solid">
        <fgColor indexed="12"/>
        <bgColor indexed="64"/>
      </patternFill>
    </fill>
    <fill>
      <patternFill patternType="solid">
        <fgColor indexed="48"/>
        <bgColor indexed="64"/>
      </patternFill>
    </fill>
    <fill>
      <patternFill patternType="solid">
        <fgColor indexed="44"/>
        <bgColor indexed="64"/>
      </patternFill>
    </fill>
    <fill>
      <patternFill patternType="solid">
        <fgColor indexed="4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indexed="50"/>
        <bgColor indexed="64"/>
      </patternFill>
    </fill>
    <fill>
      <patternFill patternType="solid">
        <fgColor indexed="22"/>
        <bgColor indexed="64"/>
      </patternFill>
    </fill>
    <fill>
      <patternFill patternType="solid">
        <fgColor rgb="FFFFC000"/>
        <bgColor indexed="64"/>
      </patternFill>
    </fill>
    <fill>
      <patternFill patternType="solid">
        <fgColor rgb="FF00B050"/>
        <bgColor indexed="64"/>
      </patternFill>
    </fill>
    <fill>
      <patternFill patternType="solid">
        <fgColor indexed="43"/>
        <bgColor indexed="64"/>
      </patternFill>
    </fill>
    <fill>
      <patternFill patternType="solid">
        <fgColor rgb="FFFFFF99"/>
        <bgColor indexed="64"/>
      </patternFill>
    </fill>
    <fill>
      <patternFill patternType="solid">
        <fgColor rgb="FF99CC00"/>
        <bgColor indexed="64"/>
      </patternFill>
    </fill>
    <fill>
      <patternFill patternType="solid">
        <fgColor rgb="FFFFFF00"/>
        <bgColor indexed="64"/>
      </patternFill>
    </fill>
    <fill>
      <patternFill patternType="solid">
        <fgColor rgb="FF92D050"/>
        <bgColor indexed="64"/>
      </patternFill>
    </fill>
    <fill>
      <patternFill patternType="solid">
        <fgColor indexed="65"/>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indexed="13"/>
        <bgColor indexed="64"/>
      </patternFill>
    </fill>
  </fills>
  <borders count="94">
    <border>
      <left/>
      <right/>
      <top/>
      <bottom/>
      <diagonal/>
    </border>
    <border>
      <left style="thin">
        <color auto="1"/>
      </left>
      <right style="thin">
        <color auto="1"/>
      </right>
      <top style="thin">
        <color auto="1"/>
      </top>
      <bottom style="thin">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medium">
        <color auto="1"/>
      </right>
      <top/>
      <bottom/>
      <diagonal/>
    </border>
    <border>
      <left style="medium">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style="thin">
        <color auto="1"/>
      </left>
      <right style="thin">
        <color auto="1"/>
      </right>
      <top style="medium">
        <color auto="1"/>
      </top>
      <bottom style="thin">
        <color auto="1"/>
      </bottom>
      <diagonal/>
    </border>
    <border>
      <left style="double">
        <color indexed="10"/>
      </left>
      <right style="double">
        <color indexed="10"/>
      </right>
      <top style="double">
        <color indexed="10"/>
      </top>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diagonal/>
    </border>
    <border>
      <left/>
      <right style="thin">
        <color auto="1"/>
      </right>
      <top style="medium">
        <color auto="1"/>
      </top>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style="thin">
        <color auto="1"/>
      </left>
      <right/>
      <top style="medium">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right style="thin">
        <color auto="1"/>
      </right>
      <top style="medium">
        <color auto="1"/>
      </top>
      <bottom style="medium">
        <color auto="1"/>
      </bottom>
      <diagonal/>
    </border>
    <border>
      <left style="medium">
        <color auto="1"/>
      </left>
      <right/>
      <top style="thin">
        <color auto="1"/>
      </top>
      <bottom/>
      <diagonal/>
    </border>
    <border>
      <left/>
      <right style="thick">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style="thick">
        <color auto="1"/>
      </left>
      <right/>
      <top/>
      <bottom style="medium">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style="medium">
        <color auto="1"/>
      </top>
      <bottom style="thin">
        <color auto="1"/>
      </bottom>
      <diagonal/>
    </border>
  </borders>
  <cellStyleXfs count="11">
    <xf numFmtId="0" fontId="0" fillId="0" borderId="0"/>
    <xf numFmtId="0" fontId="2" fillId="0" borderId="0" applyNumberFormat="0" applyFill="0" applyBorder="0" applyAlignment="0" applyProtection="0">
      <alignment vertical="top"/>
      <protection locked="0"/>
    </xf>
    <xf numFmtId="165" fontId="1" fillId="0" borderId="0" applyFont="0" applyFill="0" applyBorder="0" applyAlignment="0" applyProtection="0"/>
    <xf numFmtId="0" fontId="4" fillId="0" borderId="0"/>
    <xf numFmtId="0" fontId="4" fillId="0" borderId="0"/>
    <xf numFmtId="0" fontId="4" fillId="0" borderId="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cellStyleXfs>
  <cellXfs count="1450">
    <xf numFmtId="0" fontId="0" fillId="0" borderId="0" xfId="0"/>
    <xf numFmtId="0" fontId="1" fillId="0" borderId="0" xfId="0" applyFont="1" applyFill="1" applyAlignment="1">
      <alignment vertical="top" wrapText="1"/>
    </xf>
    <xf numFmtId="0" fontId="0" fillId="0" borderId="0" xfId="0" applyFill="1" applyAlignment="1">
      <alignment vertical="top" wrapText="1"/>
    </xf>
    <xf numFmtId="0" fontId="33" fillId="0" borderId="0" xfId="0" applyFont="1" applyFill="1" applyAlignment="1"/>
    <xf numFmtId="0" fontId="31" fillId="0" borderId="0" xfId="0" applyFont="1" applyFill="1" applyAlignment="1"/>
    <xf numFmtId="0" fontId="0" fillId="0" borderId="0" xfId="0" applyFill="1"/>
    <xf numFmtId="0" fontId="34" fillId="0" borderId="0" xfId="0" applyFont="1" applyBorder="1" applyAlignment="1">
      <alignment horizontal="centerContinuous"/>
    </xf>
    <xf numFmtId="0" fontId="35" fillId="0" borderId="0" xfId="0" applyFont="1" applyBorder="1" applyAlignment="1">
      <alignment horizontal="centerContinuous"/>
    </xf>
    <xf numFmtId="0" fontId="36" fillId="0" borderId="0" xfId="0" applyFont="1" applyAlignment="1">
      <alignment horizontal="centerContinuous"/>
    </xf>
    <xf numFmtId="0" fontId="36" fillId="0" borderId="0" xfId="0" applyFont="1"/>
    <xf numFmtId="0" fontId="37" fillId="0" borderId="0" xfId="0" applyFont="1" applyBorder="1" applyAlignment="1">
      <alignment horizontal="centerContinuous"/>
    </xf>
    <xf numFmtId="0" fontId="0" fillId="0" borderId="0" xfId="0" applyAlignment="1">
      <alignment horizontal="centerContinuous"/>
    </xf>
    <xf numFmtId="0" fontId="22" fillId="0" borderId="0" xfId="0" applyFont="1" applyBorder="1"/>
    <xf numFmtId="0" fontId="22" fillId="0" borderId="1" xfId="0" applyFont="1" applyBorder="1" applyAlignment="1">
      <alignment vertical="top"/>
    </xf>
    <xf numFmtId="0" fontId="22" fillId="0" borderId="1" xfId="0" applyFont="1" applyBorder="1"/>
    <xf numFmtId="0" fontId="4" fillId="0" borderId="0" xfId="0" applyFont="1"/>
    <xf numFmtId="0" fontId="39" fillId="3" borderId="2" xfId="0" applyFont="1" applyFill="1" applyBorder="1" applyAlignment="1">
      <alignment horizontal="centerContinuous" vertical="center"/>
    </xf>
    <xf numFmtId="0" fontId="39" fillId="3" borderId="3" xfId="0" applyFont="1" applyFill="1" applyBorder="1" applyAlignment="1">
      <alignment horizontal="centerContinuous" vertical="center"/>
    </xf>
    <xf numFmtId="0" fontId="23" fillId="0" borderId="0" xfId="0" applyFont="1"/>
    <xf numFmtId="0" fontId="39" fillId="3" borderId="4" xfId="0" applyFont="1" applyFill="1" applyBorder="1" applyAlignment="1">
      <alignment horizontal="center" vertical="center"/>
    </xf>
    <xf numFmtId="0" fontId="39" fillId="3" borderId="5" xfId="0" applyFont="1" applyFill="1" applyBorder="1" applyAlignment="1">
      <alignment horizontal="center" vertical="center"/>
    </xf>
    <xf numFmtId="0" fontId="21" fillId="0" borderId="6" xfId="0" applyFont="1" applyBorder="1" applyAlignment="1">
      <alignment horizontal="center"/>
    </xf>
    <xf numFmtId="0" fontId="21" fillId="0" borderId="7" xfId="0" applyFont="1" applyBorder="1" applyAlignment="1">
      <alignment horizontal="center"/>
    </xf>
    <xf numFmtId="0" fontId="21" fillId="0" borderId="6" xfId="0" applyFont="1" applyFill="1" applyBorder="1" applyAlignment="1">
      <alignment horizontal="center"/>
    </xf>
    <xf numFmtId="0" fontId="21" fillId="0" borderId="7" xfId="0" applyFont="1" applyFill="1" applyBorder="1" applyAlignment="1">
      <alignment horizontal="center"/>
    </xf>
    <xf numFmtId="0" fontId="21" fillId="0" borderId="8" xfId="0" applyFont="1" applyBorder="1" applyAlignment="1">
      <alignment horizontal="center"/>
    </xf>
    <xf numFmtId="0" fontId="21" fillId="0" borderId="9" xfId="0" applyFont="1" applyBorder="1" applyAlignment="1">
      <alignment horizontal="center"/>
    </xf>
    <xf numFmtId="0" fontId="3" fillId="0" borderId="0" xfId="0" applyFont="1"/>
    <xf numFmtId="0" fontId="40" fillId="0" borderId="0" xfId="0" applyFont="1" applyBorder="1"/>
    <xf numFmtId="14" fontId="0" fillId="0" borderId="0" xfId="0" applyNumberFormat="1" applyAlignment="1">
      <alignment horizontal="centerContinuous"/>
    </xf>
    <xf numFmtId="0" fontId="22" fillId="0" borderId="0" xfId="0" applyFont="1"/>
    <xf numFmtId="0" fontId="0" fillId="0" borderId="0" xfId="0" quotePrefix="1" applyAlignment="1">
      <alignment horizontal="left"/>
    </xf>
    <xf numFmtId="0" fontId="20" fillId="0" borderId="0" xfId="0" applyFont="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Alignment="1">
      <alignment horizontal="center" vertical="center" wrapText="1"/>
    </xf>
    <xf numFmtId="0" fontId="13" fillId="0" borderId="11" xfId="0" applyFont="1" applyFill="1" applyBorder="1" applyAlignment="1" applyProtection="1">
      <alignment horizontal="left"/>
      <protection locked="0"/>
    </xf>
    <xf numFmtId="0" fontId="13" fillId="0" borderId="0" xfId="0" applyFont="1" applyFill="1" applyBorder="1" applyAlignment="1" applyProtection="1">
      <alignment horizontal="left" vertical="top" wrapText="1"/>
      <protection locked="0"/>
    </xf>
    <xf numFmtId="0" fontId="0" fillId="0" borderId="0" xfId="0" applyFill="1" applyBorder="1" applyProtection="1">
      <protection locked="0"/>
    </xf>
    <xf numFmtId="0" fontId="13" fillId="0" borderId="10"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17" fillId="0" borderId="0" xfId="0" applyFont="1" applyFill="1" applyBorder="1" applyAlignment="1" applyProtection="1">
      <alignment horizontal="left" vertical="center"/>
      <protection locked="0"/>
    </xf>
    <xf numFmtId="0" fontId="0" fillId="0" borderId="1" xfId="0" applyFill="1" applyBorder="1" applyAlignment="1" applyProtection="1">
      <alignment horizontal="center" vertical="top" wrapText="1"/>
      <protection locked="0"/>
    </xf>
    <xf numFmtId="0" fontId="18" fillId="0" borderId="1"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20" xfId="0" applyFont="1" applyFill="1" applyBorder="1" applyAlignment="1" applyProtection="1">
      <alignment horizontal="center" vertical="top"/>
      <protection locked="0"/>
    </xf>
    <xf numFmtId="0" fontId="14" fillId="0" borderId="10" xfId="0" applyFont="1" applyFill="1" applyBorder="1" applyAlignment="1" applyProtection="1">
      <alignment horizontal="justify" vertical="top" wrapText="1"/>
      <protection locked="0"/>
    </xf>
    <xf numFmtId="0" fontId="17" fillId="0" borderId="37"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top"/>
      <protection locked="0"/>
    </xf>
    <xf numFmtId="0" fontId="5" fillId="0" borderId="35" xfId="0" applyFont="1" applyFill="1" applyBorder="1" applyAlignment="1" applyProtection="1">
      <alignment horizontal="center" vertical="top"/>
      <protection locked="0"/>
    </xf>
    <xf numFmtId="0" fontId="5" fillId="0" borderId="39" xfId="0" applyFont="1" applyFill="1" applyBorder="1" applyAlignment="1" applyProtection="1">
      <alignment horizontal="center" vertical="top"/>
      <protection locked="0"/>
    </xf>
    <xf numFmtId="0" fontId="17" fillId="0" borderId="40" xfId="0" applyFont="1" applyFill="1" applyBorder="1" applyAlignment="1" applyProtection="1">
      <alignment horizontal="center" vertical="center" wrapText="1"/>
      <protection locked="0"/>
    </xf>
    <xf numFmtId="0" fontId="5" fillId="0" borderId="40" xfId="0" applyFont="1" applyFill="1" applyBorder="1" applyAlignment="1" applyProtection="1">
      <alignment horizontal="center" vertical="top"/>
      <protection locked="0"/>
    </xf>
    <xf numFmtId="0" fontId="5" fillId="0" borderId="41" xfId="0" applyFont="1" applyFill="1" applyBorder="1" applyAlignment="1" applyProtection="1">
      <alignment horizontal="center" vertical="top"/>
      <protection locked="0"/>
    </xf>
    <xf numFmtId="0" fontId="17" fillId="0" borderId="42"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top"/>
      <protection locked="0"/>
    </xf>
    <xf numFmtId="0" fontId="5" fillId="0" borderId="32" xfId="0" applyFont="1" applyFill="1" applyBorder="1" applyAlignment="1" applyProtection="1">
      <alignment horizontal="center" vertical="top"/>
      <protection locked="0"/>
    </xf>
    <xf numFmtId="0" fontId="5" fillId="0" borderId="43" xfId="0" applyFont="1" applyFill="1" applyBorder="1" applyAlignment="1" applyProtection="1">
      <alignment horizontal="center" vertical="top"/>
      <protection locked="0"/>
    </xf>
    <xf numFmtId="0" fontId="17" fillId="0" borderId="38"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top"/>
      <protection locked="0"/>
    </xf>
    <xf numFmtId="0" fontId="5" fillId="0" borderId="47" xfId="0" applyFont="1" applyFill="1" applyBorder="1" applyAlignment="1" applyProtection="1">
      <alignment horizontal="center" vertical="top"/>
      <protection locked="0"/>
    </xf>
    <xf numFmtId="0" fontId="0" fillId="0" borderId="0" xfId="0" applyFill="1" applyBorder="1" applyAlignment="1" applyProtection="1">
      <alignment horizontal="left"/>
      <protection locked="0"/>
    </xf>
    <xf numFmtId="169" fontId="0" fillId="0" borderId="10" xfId="0" applyNumberFormat="1" applyFill="1" applyBorder="1" applyAlignment="1" applyProtection="1">
      <alignment horizontal="center" vertical="center"/>
      <protection locked="0"/>
    </xf>
    <xf numFmtId="0" fontId="13" fillId="0" borderId="10" xfId="0" applyFont="1" applyFill="1" applyBorder="1" applyAlignment="1" applyProtection="1">
      <alignment horizontal="left" vertical="center"/>
      <protection locked="0"/>
    </xf>
    <xf numFmtId="0" fontId="0" fillId="0" borderId="10" xfId="0" applyFill="1" applyBorder="1" applyAlignment="1" applyProtection="1">
      <alignment horizontal="center"/>
      <protection locked="0"/>
    </xf>
    <xf numFmtId="0" fontId="0" fillId="0" borderId="10" xfId="0" applyFill="1" applyBorder="1" applyAlignment="1" applyProtection="1">
      <alignment horizontal="left" vertical="center"/>
      <protection locked="0"/>
    </xf>
    <xf numFmtId="171" fontId="5" fillId="0" borderId="10" xfId="0" applyNumberFormat="1" applyFont="1" applyFill="1" applyBorder="1" applyAlignment="1" applyProtection="1">
      <protection locked="0"/>
    </xf>
    <xf numFmtId="0" fontId="5" fillId="0" borderId="10" xfId="0" applyFont="1" applyFill="1" applyBorder="1" applyAlignment="1" applyProtection="1">
      <protection locked="0"/>
    </xf>
    <xf numFmtId="0" fontId="32" fillId="0" borderId="10" xfId="0" applyFont="1" applyFill="1" applyBorder="1" applyAlignment="1" applyProtection="1">
      <alignment horizontal="justify" vertical="center" wrapText="1"/>
      <protection locked="0"/>
    </xf>
    <xf numFmtId="0" fontId="22" fillId="0" borderId="21" xfId="0" applyFont="1" applyFill="1" applyBorder="1" applyAlignment="1" applyProtection="1">
      <alignment horizontal="justify" vertical="center" wrapText="1"/>
      <protection locked="0"/>
    </xf>
    <xf numFmtId="0" fontId="0" fillId="2" borderId="0" xfId="0" applyFill="1" applyBorder="1" applyProtection="1">
      <protection locked="0"/>
    </xf>
    <xf numFmtId="0" fontId="21" fillId="0" borderId="28" xfId="0" applyFont="1" applyBorder="1" applyAlignment="1">
      <alignment horizontal="center"/>
    </xf>
    <xf numFmtId="0" fontId="21" fillId="0" borderId="29" xfId="0" applyFont="1" applyBorder="1" applyAlignment="1">
      <alignment horizontal="center" wrapText="1"/>
    </xf>
    <xf numFmtId="0" fontId="21" fillId="0" borderId="29" xfId="0" applyFont="1" applyBorder="1" applyAlignment="1">
      <alignment horizontal="center"/>
    </xf>
    <xf numFmtId="0" fontId="21" fillId="0" borderId="29" xfId="0" applyFont="1" applyFill="1" applyBorder="1" applyAlignment="1">
      <alignment horizontal="center"/>
    </xf>
    <xf numFmtId="0" fontId="21" fillId="0" borderId="61" xfId="0" applyFont="1" applyBorder="1" applyAlignment="1">
      <alignment horizontal="center"/>
    </xf>
    <xf numFmtId="0" fontId="49" fillId="2" borderId="0" xfId="0" applyFont="1" applyFill="1" applyBorder="1" applyProtection="1">
      <protection locked="0"/>
    </xf>
    <xf numFmtId="0" fontId="55" fillId="2" borderId="0" xfId="0" applyFont="1" applyFill="1" applyBorder="1" applyProtection="1">
      <protection locked="0"/>
    </xf>
    <xf numFmtId="0" fontId="49" fillId="2" borderId="0" xfId="0" applyFont="1" applyFill="1" applyBorder="1" applyAlignment="1" applyProtection="1">
      <alignment horizontal="center" vertical="center" wrapText="1"/>
      <protection locked="0"/>
    </xf>
    <xf numFmtId="1" fontId="45" fillId="2" borderId="0" xfId="0" applyNumberFormat="1" applyFont="1" applyFill="1" applyBorder="1" applyAlignment="1" applyProtection="1">
      <alignment horizontal="center" vertical="center" wrapText="1"/>
      <protection locked="0"/>
    </xf>
    <xf numFmtId="9" fontId="55" fillId="2" borderId="0" xfId="6" applyFont="1" applyFill="1" applyBorder="1" applyProtection="1">
      <protection locked="0"/>
    </xf>
    <xf numFmtId="2" fontId="57" fillId="2" borderId="0" xfId="0" applyNumberFormat="1" applyFont="1" applyFill="1" applyBorder="1" applyAlignment="1" applyProtection="1">
      <alignment horizontal="center" vertical="center" wrapText="1"/>
      <protection locked="0"/>
    </xf>
    <xf numFmtId="166" fontId="57" fillId="2" borderId="0" xfId="6" applyNumberFormat="1" applyFont="1" applyFill="1" applyBorder="1" applyAlignment="1" applyProtection="1">
      <alignment horizontal="center" vertical="center" wrapText="1"/>
      <protection locked="0"/>
    </xf>
    <xf numFmtId="9" fontId="49" fillId="2" borderId="0" xfId="0" applyNumberFormat="1" applyFont="1" applyFill="1" applyBorder="1" applyProtection="1">
      <protection locked="0"/>
    </xf>
    <xf numFmtId="172" fontId="49" fillId="2" borderId="0" xfId="2" applyNumberFormat="1" applyFont="1" applyFill="1" applyBorder="1" applyProtection="1">
      <protection locked="0"/>
    </xf>
    <xf numFmtId="172" fontId="49" fillId="2" borderId="0" xfId="0" applyNumberFormat="1" applyFont="1" applyFill="1" applyBorder="1" applyProtection="1">
      <protection locked="0"/>
    </xf>
    <xf numFmtId="0" fontId="57" fillId="2" borderId="0" xfId="0" applyFont="1" applyFill="1" applyBorder="1" applyAlignment="1" applyProtection="1">
      <alignment horizontal="center" vertical="center" wrapText="1"/>
      <protection locked="0"/>
    </xf>
    <xf numFmtId="1" fontId="57" fillId="2" borderId="0" xfId="0" applyNumberFormat="1" applyFont="1" applyFill="1" applyBorder="1" applyAlignment="1" applyProtection="1">
      <alignment horizontal="center" vertical="center" wrapText="1"/>
      <protection locked="0"/>
    </xf>
    <xf numFmtId="9" fontId="57" fillId="2" borderId="0" xfId="0" applyNumberFormat="1" applyFont="1" applyFill="1" applyBorder="1" applyAlignment="1" applyProtection="1">
      <alignment horizontal="center" vertical="center" wrapText="1"/>
      <protection locked="0"/>
    </xf>
    <xf numFmtId="9" fontId="49" fillId="2" borderId="0" xfId="6" applyFont="1" applyFill="1" applyBorder="1" applyProtection="1">
      <protection locked="0"/>
    </xf>
    <xf numFmtId="0" fontId="22" fillId="2" borderId="0" xfId="0" applyNumberFormat="1" applyFont="1" applyFill="1" applyBorder="1" applyAlignment="1" applyProtection="1">
      <alignment horizontal="center" vertical="center" wrapText="1"/>
      <protection locked="0"/>
    </xf>
    <xf numFmtId="166" fontId="49" fillId="2" borderId="0" xfId="6" applyNumberFormat="1" applyFont="1" applyFill="1" applyBorder="1" applyProtection="1">
      <protection locked="0"/>
    </xf>
    <xf numFmtId="9" fontId="53" fillId="2" borderId="0" xfId="6" applyFont="1" applyFill="1" applyBorder="1" applyProtection="1">
      <protection locked="0"/>
    </xf>
    <xf numFmtId="0" fontId="54" fillId="2" borderId="0" xfId="0" applyFont="1" applyFill="1" applyBorder="1" applyAlignment="1" applyProtection="1">
      <alignment horizontal="center"/>
      <protection locked="0"/>
    </xf>
    <xf numFmtId="0" fontId="59" fillId="2" borderId="0" xfId="0" applyFont="1" applyFill="1" applyBorder="1" applyAlignment="1" applyProtection="1">
      <alignment vertical="center" wrapText="1"/>
      <protection locked="0"/>
    </xf>
    <xf numFmtId="0" fontId="59" fillId="2"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0" fillId="2" borderId="0" xfId="0" applyFill="1" applyBorder="1"/>
    <xf numFmtId="0" fontId="14" fillId="0" borderId="11" xfId="0" applyFont="1" applyFill="1" applyBorder="1" applyAlignment="1" applyProtection="1">
      <alignment horizontal="left" vertical="top" wrapText="1"/>
      <protection locked="0"/>
    </xf>
    <xf numFmtId="9" fontId="14" fillId="0" borderId="0" xfId="6" applyFont="1" applyFill="1" applyBorder="1" applyAlignment="1" applyProtection="1">
      <alignment horizontal="justify" vertical="top"/>
      <protection locked="0"/>
    </xf>
    <xf numFmtId="0" fontId="5" fillId="0" borderId="10" xfId="0" applyFont="1" applyFill="1" applyBorder="1" applyAlignment="1" applyProtection="1">
      <alignment vertical="top"/>
      <protection locked="0"/>
    </xf>
    <xf numFmtId="0" fontId="56" fillId="2" borderId="0" xfId="5" applyFont="1" applyFill="1" applyBorder="1" applyAlignment="1" applyProtection="1">
      <alignment horizontal="left"/>
      <protection locked="0"/>
    </xf>
    <xf numFmtId="0" fontId="5" fillId="0" borderId="0" xfId="0" applyFont="1" applyFill="1" applyBorder="1" applyAlignment="1" applyProtection="1">
      <alignment horizontal="center" vertical="center"/>
      <protection locked="0"/>
    </xf>
    <xf numFmtId="0" fontId="0" fillId="0" borderId="42" xfId="0" applyFill="1" applyBorder="1" applyAlignment="1" applyProtection="1">
      <alignment horizontal="center" vertical="top" wrapText="1"/>
      <protection locked="0"/>
    </xf>
    <xf numFmtId="0" fontId="0" fillId="0" borderId="64" xfId="0" applyFill="1" applyBorder="1" applyAlignment="1" applyProtection="1">
      <alignment vertical="top" wrapText="1"/>
      <protection locked="0"/>
    </xf>
    <xf numFmtId="0" fontId="0" fillId="0" borderId="65" xfId="0" applyFill="1" applyBorder="1" applyAlignment="1" applyProtection="1">
      <alignment vertical="top" wrapText="1"/>
      <protection locked="0"/>
    </xf>
    <xf numFmtId="0" fontId="49" fillId="0" borderId="0" xfId="0" applyFont="1" applyFill="1" applyBorder="1" applyAlignment="1">
      <alignment horizontal="center" wrapText="1"/>
    </xf>
    <xf numFmtId="0" fontId="49" fillId="0" borderId="0" xfId="0" applyFont="1" applyFill="1" applyBorder="1" applyAlignment="1">
      <alignment wrapText="1"/>
    </xf>
    <xf numFmtId="0" fontId="5" fillId="0" borderId="0" xfId="0" applyFont="1" applyFill="1" applyBorder="1" applyAlignment="1" applyProtection="1">
      <alignment horizontal="left" vertical="top" wrapText="1"/>
    </xf>
    <xf numFmtId="0" fontId="5" fillId="0" borderId="70" xfId="0" applyFont="1" applyFill="1" applyBorder="1" applyAlignment="1" applyProtection="1">
      <alignment horizontal="center" vertical="center"/>
    </xf>
    <xf numFmtId="0" fontId="5" fillId="0" borderId="63" xfId="0" applyFont="1" applyFill="1" applyBorder="1" applyAlignment="1" applyProtection="1">
      <alignment horizontal="center" vertical="center"/>
    </xf>
    <xf numFmtId="0" fontId="0" fillId="0" borderId="10" xfId="0" applyFill="1" applyBorder="1" applyAlignment="1" applyProtection="1">
      <alignment horizontal="center" vertical="center"/>
    </xf>
    <xf numFmtId="169" fontId="0" fillId="0" borderId="10" xfId="0" applyNumberFormat="1" applyFill="1" applyBorder="1" applyAlignment="1" applyProtection="1">
      <alignment horizontal="center" vertical="center"/>
    </xf>
    <xf numFmtId="0" fontId="3" fillId="2" borderId="0" xfId="0" applyFont="1" applyFill="1"/>
    <xf numFmtId="0" fontId="0" fillId="2" borderId="0" xfId="0" applyFill="1"/>
    <xf numFmtId="0" fontId="14" fillId="0" borderId="10" xfId="0" applyFont="1" applyFill="1" applyBorder="1" applyAlignment="1" applyProtection="1">
      <alignment vertical="center"/>
      <protection locked="0"/>
    </xf>
    <xf numFmtId="169" fontId="5" fillId="0" borderId="0" xfId="0" applyNumberFormat="1" applyFont="1" applyFill="1" applyBorder="1" applyAlignment="1" applyProtection="1">
      <alignment vertical="center"/>
    </xf>
    <xf numFmtId="169" fontId="5" fillId="0" borderId="0" xfId="0" applyNumberFormat="1" applyFont="1" applyFill="1" applyBorder="1" applyAlignment="1" applyProtection="1">
      <alignment vertical="center" wrapText="1"/>
    </xf>
    <xf numFmtId="169" fontId="5" fillId="0" borderId="11" xfId="0" applyNumberFormat="1" applyFont="1" applyFill="1" applyBorder="1" applyAlignment="1" applyProtection="1">
      <alignment vertical="center" wrapText="1"/>
    </xf>
    <xf numFmtId="169" fontId="5" fillId="0" borderId="11" xfId="0" applyNumberFormat="1" applyFont="1" applyFill="1" applyBorder="1" applyAlignment="1" applyProtection="1">
      <alignment vertical="center"/>
    </xf>
    <xf numFmtId="169" fontId="5" fillId="0" borderId="11" xfId="0" applyNumberFormat="1" applyFont="1" applyFill="1" applyBorder="1" applyAlignment="1" applyProtection="1">
      <alignment horizontal="right" vertical="center"/>
    </xf>
    <xf numFmtId="169" fontId="5" fillId="0" borderId="30" xfId="0" applyNumberFormat="1" applyFont="1" applyFill="1" applyBorder="1" applyAlignment="1" applyProtection="1">
      <alignment vertical="center"/>
    </xf>
    <xf numFmtId="169" fontId="5" fillId="0" borderId="58" xfId="0" applyNumberFormat="1" applyFont="1" applyFill="1" applyBorder="1" applyAlignment="1" applyProtection="1">
      <alignment vertical="center"/>
    </xf>
    <xf numFmtId="14" fontId="5" fillId="0" borderId="0" xfId="0" applyNumberFormat="1" applyFont="1" applyFill="1" applyBorder="1" applyAlignment="1" applyProtection="1">
      <alignment vertical="center"/>
      <protection locked="0"/>
    </xf>
    <xf numFmtId="0" fontId="14" fillId="0" borderId="58" xfId="0" applyNumberFormat="1" applyFont="1" applyFill="1" applyBorder="1" applyAlignment="1" applyProtection="1">
      <alignment horizontal="center" vertical="center" wrapText="1"/>
    </xf>
    <xf numFmtId="0" fontId="45" fillId="5" borderId="73" xfId="0" applyFont="1" applyFill="1" applyBorder="1" applyAlignment="1" applyProtection="1">
      <alignment horizontal="center"/>
      <protection locked="0"/>
    </xf>
    <xf numFmtId="0" fontId="47" fillId="7" borderId="50" xfId="0" applyFont="1" applyFill="1" applyBorder="1" applyAlignment="1" applyProtection="1">
      <alignment horizontal="left" vertical="center" wrapText="1"/>
      <protection locked="0"/>
    </xf>
    <xf numFmtId="0" fontId="47" fillId="7" borderId="1" xfId="0" applyFont="1" applyFill="1" applyBorder="1" applyAlignment="1" applyProtection="1">
      <alignment horizontal="left" vertical="center" wrapText="1"/>
      <protection locked="0"/>
    </xf>
    <xf numFmtId="0" fontId="46" fillId="6" borderId="36" xfId="0" applyFont="1" applyFill="1" applyBorder="1" applyAlignment="1" applyProtection="1">
      <alignment horizontal="center" vertical="center" wrapText="1"/>
      <protection locked="0"/>
    </xf>
    <xf numFmtId="0" fontId="47" fillId="7" borderId="72" xfId="0" applyFont="1" applyFill="1" applyBorder="1" applyAlignment="1" applyProtection="1">
      <alignment horizontal="left" vertical="center" wrapText="1"/>
      <protection locked="0"/>
    </xf>
    <xf numFmtId="0" fontId="47" fillId="8" borderId="35" xfId="0" applyNumberFormat="1" applyFont="1" applyFill="1" applyBorder="1" applyAlignment="1" applyProtection="1">
      <alignment horizontal="center" wrapText="1"/>
    </xf>
    <xf numFmtId="0" fontId="46" fillId="6" borderId="40" xfId="0" applyFont="1" applyFill="1" applyBorder="1" applyAlignment="1" applyProtection="1">
      <alignment horizontal="center" vertical="center" wrapText="1"/>
      <protection locked="0"/>
    </xf>
    <xf numFmtId="0" fontId="47" fillId="8" borderId="41" xfId="0" applyNumberFormat="1" applyFont="1" applyFill="1" applyBorder="1" applyAlignment="1" applyProtection="1">
      <alignment horizontal="center" wrapText="1"/>
    </xf>
    <xf numFmtId="0" fontId="47" fillId="8" borderId="41" xfId="6" applyNumberFormat="1" applyFont="1" applyFill="1" applyBorder="1" applyAlignment="1" applyProtection="1">
      <alignment horizontal="center" wrapText="1"/>
    </xf>
    <xf numFmtId="1" fontId="47" fillId="8" borderId="41" xfId="6" applyNumberFormat="1" applyFont="1" applyFill="1" applyBorder="1" applyAlignment="1" applyProtection="1">
      <alignment horizontal="center" wrapText="1"/>
    </xf>
    <xf numFmtId="0" fontId="31" fillId="6" borderId="40" xfId="0" applyFont="1" applyFill="1" applyBorder="1" applyAlignment="1" applyProtection="1">
      <alignment horizontal="center" vertical="center" wrapText="1"/>
      <protection locked="0"/>
    </xf>
    <xf numFmtId="10" fontId="47" fillId="8" borderId="41" xfId="6" applyNumberFormat="1" applyFont="1" applyFill="1" applyBorder="1" applyAlignment="1" applyProtection="1">
      <alignment horizontal="center" wrapText="1"/>
    </xf>
    <xf numFmtId="0" fontId="58" fillId="6" borderId="40" xfId="0" applyFont="1" applyFill="1" applyBorder="1" applyAlignment="1" applyProtection="1">
      <alignment horizontal="center" vertical="center" wrapText="1"/>
      <protection locked="0"/>
    </xf>
    <xf numFmtId="10" fontId="47" fillId="8" borderId="41" xfId="0" applyNumberFormat="1" applyFont="1" applyFill="1" applyBorder="1" applyAlignment="1" applyProtection="1">
      <alignment horizontal="center" wrapText="1"/>
    </xf>
    <xf numFmtId="10" fontId="47" fillId="8" borderId="41" xfId="0" applyNumberFormat="1" applyFont="1" applyFill="1" applyBorder="1" applyAlignment="1" applyProtection="1">
      <alignment horizontal="center" vertical="center" wrapText="1"/>
    </xf>
    <xf numFmtId="0" fontId="47" fillId="8" borderId="41" xfId="0" applyFont="1" applyFill="1" applyBorder="1" applyAlignment="1" applyProtection="1">
      <alignment horizontal="center" wrapText="1"/>
    </xf>
    <xf numFmtId="9" fontId="47" fillId="8" borderId="41" xfId="6" applyFont="1" applyFill="1" applyBorder="1" applyAlignment="1" applyProtection="1">
      <alignment horizontal="center" wrapText="1"/>
    </xf>
    <xf numFmtId="0" fontId="1" fillId="0" borderId="0" xfId="0" applyFont="1" applyFill="1" applyAlignment="1"/>
    <xf numFmtId="0" fontId="66" fillId="10" borderId="54" xfId="0" applyFont="1" applyFill="1" applyBorder="1" applyAlignment="1" applyProtection="1">
      <alignment horizontal="center" vertical="center" wrapText="1"/>
      <protection locked="0"/>
    </xf>
    <xf numFmtId="2" fontId="49" fillId="2" borderId="0" xfId="0" applyNumberFormat="1" applyFont="1" applyFill="1" applyBorder="1" applyAlignment="1" applyProtection="1">
      <alignment horizontal="center" vertical="center" wrapText="1"/>
      <protection locked="0"/>
    </xf>
    <xf numFmtId="0" fontId="66" fillId="10" borderId="33"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top" wrapText="1"/>
      <protection locked="0"/>
    </xf>
    <xf numFmtId="0" fontId="16"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50" fillId="0" borderId="0" xfId="4" applyFont="1" applyFill="1" applyBorder="1" applyAlignment="1">
      <alignment horizontal="center" vertical="center" wrapText="1"/>
    </xf>
    <xf numFmtId="0" fontId="50" fillId="0" borderId="1" xfId="3" applyFont="1" applyFill="1" applyBorder="1" applyAlignment="1">
      <alignment horizontal="center" vertical="center" wrapText="1"/>
    </xf>
    <xf numFmtId="0" fontId="5" fillId="0" borderId="1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protection locked="0"/>
    </xf>
    <xf numFmtId="0" fontId="14" fillId="0" borderId="0" xfId="0" applyFont="1" applyFill="1" applyBorder="1" applyAlignment="1" applyProtection="1">
      <alignment horizontal="left" vertical="center" wrapText="1"/>
      <protection locked="0"/>
    </xf>
    <xf numFmtId="0" fontId="1" fillId="2" borderId="0" xfId="0" applyFont="1" applyFill="1" applyAlignment="1"/>
    <xf numFmtId="0" fontId="1" fillId="0" borderId="0" xfId="0" applyFont="1" applyAlignment="1">
      <alignment vertical="center"/>
    </xf>
    <xf numFmtId="0" fontId="1" fillId="0" borderId="0" xfId="0" applyFont="1" applyAlignment="1">
      <alignment wrapText="1"/>
    </xf>
    <xf numFmtId="0" fontId="1" fillId="0" borderId="0" xfId="0" applyFont="1" applyAlignment="1"/>
    <xf numFmtId="14" fontId="42" fillId="0" borderId="0" xfId="0" applyNumberFormat="1" applyFont="1" applyAlignment="1" applyProtection="1">
      <protection hidden="1"/>
    </xf>
    <xf numFmtId="0" fontId="1" fillId="2" borderId="0" xfId="0" applyFont="1" applyFill="1" applyBorder="1" applyAlignment="1"/>
    <xf numFmtId="0" fontId="0" fillId="2" borderId="0" xfId="0" applyFill="1" applyAlignment="1">
      <alignment vertical="top" wrapText="1"/>
    </xf>
    <xf numFmtId="0" fontId="1" fillId="0" borderId="0" xfId="0" applyFont="1" applyAlignment="1">
      <alignment vertical="top" wrapText="1"/>
    </xf>
    <xf numFmtId="0" fontId="0" fillId="0" borderId="0" xfId="0" applyAlignment="1">
      <alignment vertical="top" wrapText="1"/>
    </xf>
    <xf numFmtId="0" fontId="1" fillId="2" borderId="0" xfId="0" applyFont="1" applyFill="1" applyAlignment="1">
      <alignment vertical="top" wrapText="1"/>
    </xf>
    <xf numFmtId="0" fontId="9" fillId="14" borderId="11" xfId="0" applyFont="1" applyFill="1" applyBorder="1" applyAlignment="1" applyProtection="1">
      <alignment vertical="top" wrapText="1"/>
      <protection locked="0"/>
    </xf>
    <xf numFmtId="0" fontId="9" fillId="12" borderId="10" xfId="0" applyFont="1" applyFill="1" applyBorder="1" applyAlignment="1" applyProtection="1">
      <alignment vertical="top" wrapText="1"/>
      <protection locked="0"/>
    </xf>
    <xf numFmtId="0" fontId="9" fillId="2" borderId="11" xfId="0" applyFont="1" applyFill="1" applyBorder="1" applyAlignment="1" applyProtection="1">
      <alignment vertical="top" wrapText="1"/>
      <protection locked="0"/>
    </xf>
    <xf numFmtId="0" fontId="10" fillId="2" borderId="0" xfId="0" quotePrefix="1" applyFont="1" applyFill="1" applyBorder="1" applyAlignment="1" applyProtection="1">
      <alignment horizontal="center" vertical="top" wrapText="1"/>
      <protection locked="0"/>
    </xf>
    <xf numFmtId="0" fontId="11" fillId="2" borderId="0" xfId="0" applyFont="1" applyFill="1" applyBorder="1" applyAlignment="1" applyProtection="1">
      <alignment horizontal="center" vertical="top" wrapText="1"/>
      <protection locked="0"/>
    </xf>
    <xf numFmtId="0" fontId="11" fillId="2" borderId="10" xfId="0" applyFont="1" applyFill="1" applyBorder="1" applyAlignment="1" applyProtection="1">
      <alignment horizontal="center" vertical="top" wrapText="1"/>
      <protection locked="0"/>
    </xf>
    <xf numFmtId="0" fontId="1" fillId="0" borderId="0" xfId="0" applyFont="1"/>
    <xf numFmtId="0" fontId="7" fillId="11" borderId="0" xfId="0" applyFont="1" applyFill="1" applyBorder="1" applyAlignment="1" applyProtection="1">
      <alignment vertical="top" wrapText="1"/>
      <protection locked="0"/>
    </xf>
    <xf numFmtId="0" fontId="7" fillId="11" borderId="10" xfId="0" applyFont="1" applyFill="1" applyBorder="1" applyAlignment="1" applyProtection="1">
      <alignment vertical="top" wrapText="1"/>
      <protection locked="0"/>
    </xf>
    <xf numFmtId="0" fontId="5" fillId="2" borderId="11"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10"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top" wrapText="1"/>
      <protection locked="0"/>
    </xf>
    <xf numFmtId="0" fontId="5" fillId="0" borderId="0" xfId="0" applyFont="1" applyBorder="1" applyAlignment="1" applyProtection="1">
      <alignment horizontal="left"/>
      <protection locked="0"/>
    </xf>
    <xf numFmtId="0" fontId="5" fillId="2" borderId="0" xfId="0" applyFont="1" applyFill="1" applyBorder="1" applyAlignment="1" applyProtection="1">
      <alignment horizontal="left" vertical="top" wrapText="1"/>
      <protection locked="0"/>
    </xf>
    <xf numFmtId="0" fontId="16" fillId="2" borderId="0" xfId="0" applyFont="1" applyFill="1" applyBorder="1" applyAlignment="1" applyProtection="1">
      <alignment horizontal="left" vertical="top"/>
      <protection locked="0"/>
    </xf>
    <xf numFmtId="14" fontId="16" fillId="16" borderId="1" xfId="0" applyNumberFormat="1" applyFont="1" applyFill="1" applyBorder="1" applyAlignment="1" applyProtection="1">
      <alignment horizontal="left" vertical="top"/>
      <protection locked="0"/>
    </xf>
    <xf numFmtId="0" fontId="16" fillId="16" borderId="1"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top"/>
      <protection locked="0"/>
    </xf>
    <xf numFmtId="0" fontId="5" fillId="2" borderId="10" xfId="0" applyFont="1" applyFill="1" applyBorder="1" applyAlignment="1" applyProtection="1">
      <alignment horizontal="left" vertical="top"/>
      <protection locked="0"/>
    </xf>
    <xf numFmtId="14" fontId="16" fillId="2" borderId="0" xfId="0" applyNumberFormat="1" applyFont="1" applyFill="1" applyBorder="1" applyAlignment="1" applyProtection="1">
      <alignment horizontal="left" vertical="top"/>
      <protection locked="0"/>
    </xf>
    <xf numFmtId="0" fontId="16" fillId="2" borderId="0" xfId="0" applyFont="1" applyFill="1" applyBorder="1" applyAlignment="1" applyProtection="1">
      <alignment horizontal="center" vertical="top"/>
      <protection locked="0"/>
    </xf>
    <xf numFmtId="0" fontId="1" fillId="2" borderId="0" xfId="0" applyFont="1" applyFill="1" applyBorder="1"/>
    <xf numFmtId="0" fontId="62" fillId="2" borderId="0" xfId="0" applyFont="1" applyFill="1" applyBorder="1" applyAlignment="1" applyProtection="1">
      <alignment horizontal="left" vertical="center"/>
      <protection locked="0"/>
    </xf>
    <xf numFmtId="0" fontId="16" fillId="2" borderId="0" xfId="0" applyFont="1" applyFill="1" applyBorder="1" applyAlignment="1" applyProtection="1">
      <alignment horizontal="left" vertical="center"/>
      <protection locked="0"/>
    </xf>
    <xf numFmtId="0" fontId="5" fillId="2" borderId="0" xfId="0" applyFont="1" applyFill="1" applyBorder="1" applyAlignment="1" applyProtection="1">
      <alignment horizontal="center" vertical="center"/>
      <protection locked="0"/>
    </xf>
    <xf numFmtId="0" fontId="5" fillId="2" borderId="11" xfId="0" applyFont="1" applyFill="1" applyBorder="1" applyAlignment="1" applyProtection="1">
      <protection locked="0"/>
    </xf>
    <xf numFmtId="0" fontId="5" fillId="2" borderId="0" xfId="0" applyFont="1" applyFill="1" applyBorder="1" applyAlignment="1" applyProtection="1">
      <protection locked="0"/>
    </xf>
    <xf numFmtId="0" fontId="5" fillId="2" borderId="10" xfId="0" applyFont="1" applyFill="1" applyBorder="1" applyAlignment="1" applyProtection="1">
      <alignment horizontal="left"/>
      <protection locked="0"/>
    </xf>
    <xf numFmtId="0" fontId="5" fillId="0" borderId="11" xfId="0" applyFont="1" applyBorder="1" applyProtection="1">
      <protection locked="0"/>
    </xf>
    <xf numFmtId="0" fontId="17" fillId="2" borderId="0" xfId="0" applyFont="1" applyFill="1" applyBorder="1" applyAlignment="1" applyProtection="1">
      <alignment horizontal="left" vertical="center"/>
      <protection locked="0"/>
    </xf>
    <xf numFmtId="0" fontId="5" fillId="0" borderId="0" xfId="0" applyFont="1" applyBorder="1" applyAlignment="1" applyProtection="1">
      <alignment horizontal="center"/>
      <protection locked="0"/>
    </xf>
    <xf numFmtId="0" fontId="5" fillId="0" borderId="10" xfId="0" applyFont="1" applyBorder="1" applyProtection="1">
      <protection locked="0"/>
    </xf>
    <xf numFmtId="0" fontId="16" fillId="2" borderId="12" xfId="0" applyFont="1" applyFill="1" applyBorder="1" applyAlignment="1" applyProtection="1">
      <alignment horizontal="center" vertical="center"/>
      <protection locked="0"/>
    </xf>
    <xf numFmtId="0" fontId="16" fillId="2" borderId="67"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18" fillId="2" borderId="14" xfId="0" applyFont="1" applyFill="1" applyBorder="1" applyAlignment="1" applyProtection="1">
      <alignment horizontal="center" vertical="center"/>
      <protection locked="0"/>
    </xf>
    <xf numFmtId="0" fontId="0" fillId="2" borderId="0" xfId="0" applyFill="1" applyBorder="1" applyAlignment="1" applyProtection="1">
      <alignment vertical="top" wrapText="1"/>
      <protection locked="0"/>
    </xf>
    <xf numFmtId="0" fontId="18" fillId="0" borderId="0" xfId="0" applyFont="1" applyBorder="1" applyAlignment="1" applyProtection="1">
      <alignment horizontal="left" vertical="center"/>
      <protection locked="0"/>
    </xf>
    <xf numFmtId="0" fontId="0" fillId="2" borderId="15" xfId="0" applyFill="1" applyBorder="1" applyAlignment="1" applyProtection="1">
      <alignment vertical="top" wrapText="1"/>
      <protection locked="0"/>
    </xf>
    <xf numFmtId="0" fontId="16" fillId="2" borderId="16" xfId="0" applyFont="1" applyFill="1" applyBorder="1" applyAlignment="1" applyProtection="1">
      <alignment horizontal="center" vertical="center"/>
      <protection locked="0"/>
    </xf>
    <xf numFmtId="0" fontId="16" fillId="2" borderId="17" xfId="0" applyFont="1" applyFill="1" applyBorder="1" applyAlignment="1" applyProtection="1">
      <alignment horizontal="center" vertical="center"/>
      <protection locked="0"/>
    </xf>
    <xf numFmtId="0" fontId="5" fillId="0" borderId="17"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13" fillId="0" borderId="11" xfId="0" applyFont="1" applyBorder="1" applyAlignment="1" applyProtection="1">
      <alignment horizontal="left"/>
      <protection locked="0"/>
    </xf>
    <xf numFmtId="0" fontId="13" fillId="0" borderId="0" xfId="0" applyFont="1" applyBorder="1" applyAlignment="1" applyProtection="1">
      <alignment horizontal="left"/>
      <protection locked="0"/>
    </xf>
    <xf numFmtId="0" fontId="19" fillId="2" borderId="0" xfId="0" applyFont="1" applyFill="1" applyBorder="1" applyAlignment="1" applyProtection="1">
      <alignment horizontal="left" vertical="top"/>
      <protection locked="0"/>
    </xf>
    <xf numFmtId="0" fontId="5" fillId="2" borderId="0" xfId="0" applyFont="1" applyFill="1" applyBorder="1" applyAlignment="1" applyProtection="1">
      <alignment vertical="top"/>
      <protection locked="0"/>
    </xf>
    <xf numFmtId="0" fontId="5" fillId="2" borderId="10" xfId="0" applyFont="1" applyFill="1" applyBorder="1" applyAlignment="1" applyProtection="1">
      <alignment vertical="top"/>
      <protection locked="0"/>
    </xf>
    <xf numFmtId="0" fontId="16" fillId="2" borderId="12" xfId="0" applyFont="1" applyFill="1" applyBorder="1" applyAlignment="1" applyProtection="1">
      <alignment vertical="center"/>
      <protection locked="0"/>
    </xf>
    <xf numFmtId="0" fontId="5" fillId="2" borderId="67" xfId="0" applyFont="1" applyFill="1" applyBorder="1" applyAlignment="1" applyProtection="1">
      <alignment vertical="top"/>
      <protection locked="0"/>
    </xf>
    <xf numFmtId="0" fontId="5" fillId="2" borderId="13" xfId="0" applyFont="1" applyFill="1" applyBorder="1" applyAlignment="1" applyProtection="1">
      <alignment vertical="top"/>
      <protection locked="0"/>
    </xf>
    <xf numFmtId="0" fontId="5" fillId="2" borderId="14" xfId="0" applyFont="1" applyFill="1" applyBorder="1" applyAlignment="1" applyProtection="1">
      <alignment horizontal="left" vertical="center"/>
      <protection locked="0"/>
    </xf>
    <xf numFmtId="0" fontId="14" fillId="2" borderId="0" xfId="0" applyFont="1" applyFill="1" applyBorder="1" applyAlignment="1" applyProtection="1">
      <alignment vertical="center"/>
      <protection locked="0"/>
    </xf>
    <xf numFmtId="0" fontId="21" fillId="2" borderId="0" xfId="0" applyFont="1" applyFill="1" applyBorder="1" applyAlignment="1" applyProtection="1">
      <alignment vertical="top" wrapText="1"/>
      <protection locked="0"/>
    </xf>
    <xf numFmtId="0" fontId="14" fillId="2" borderId="0" xfId="0" applyFont="1" applyFill="1" applyBorder="1" applyAlignment="1" applyProtection="1">
      <alignment horizontal="left" vertical="center"/>
      <protection locked="0"/>
    </xf>
    <xf numFmtId="9" fontId="5" fillId="16" borderId="1" xfId="0" applyNumberFormat="1" applyFont="1" applyFill="1" applyBorder="1" applyAlignment="1" applyProtection="1">
      <alignment horizontal="center" vertical="center"/>
      <protection locked="0"/>
    </xf>
    <xf numFmtId="0" fontId="5" fillId="2" borderId="15" xfId="0" applyFont="1" applyFill="1" applyBorder="1" applyAlignment="1" applyProtection="1">
      <alignment vertical="center"/>
      <protection locked="0"/>
    </xf>
    <xf numFmtId="0" fontId="5" fillId="2" borderId="10" xfId="0" applyFont="1" applyFill="1" applyBorder="1" applyAlignment="1" applyProtection="1">
      <protection locked="0"/>
    </xf>
    <xf numFmtId="0" fontId="5" fillId="2" borderId="17" xfId="0" applyFont="1" applyFill="1" applyBorder="1" applyAlignment="1" applyProtection="1">
      <alignment vertical="center"/>
      <protection locked="0"/>
    </xf>
    <xf numFmtId="0" fontId="5" fillId="2" borderId="18" xfId="0" applyFont="1" applyFill="1" applyBorder="1" applyAlignment="1" applyProtection="1">
      <alignment vertical="center"/>
      <protection locked="0"/>
    </xf>
    <xf numFmtId="0" fontId="21" fillId="2" borderId="1" xfId="0" applyFont="1" applyFill="1" applyBorder="1" applyAlignment="1" applyProtection="1">
      <alignment horizontal="center" vertical="center" wrapText="1"/>
      <protection locked="0"/>
    </xf>
    <xf numFmtId="0" fontId="21" fillId="2" borderId="19" xfId="0" applyFont="1" applyFill="1" applyBorder="1" applyAlignment="1" applyProtection="1">
      <alignment horizontal="center" vertical="center"/>
      <protection locked="0"/>
    </xf>
    <xf numFmtId="0" fontId="1" fillId="2" borderId="0" xfId="0" applyFont="1" applyFill="1" applyBorder="1" applyAlignment="1" applyProtection="1">
      <alignment vertical="center"/>
      <protection locked="0"/>
    </xf>
    <xf numFmtId="0" fontId="1" fillId="15" borderId="20" xfId="0" applyFont="1" applyFill="1" applyBorder="1" applyAlignment="1" applyProtection="1">
      <alignment horizontal="center" vertical="center" wrapText="1"/>
      <protection locked="0"/>
    </xf>
    <xf numFmtId="0" fontId="1" fillId="12" borderId="19" xfId="0" applyFont="1" applyFill="1" applyBorder="1" applyAlignment="1" applyProtection="1">
      <alignment horizontal="center" vertical="center" wrapText="1"/>
    </xf>
    <xf numFmtId="0" fontId="0" fillId="15" borderId="20" xfId="0" applyFill="1" applyBorder="1" applyAlignment="1" applyProtection="1">
      <alignment horizontal="center" vertical="center" wrapText="1"/>
      <protection locked="0"/>
    </xf>
    <xf numFmtId="0" fontId="1" fillId="12" borderId="20" xfId="0" applyFont="1" applyFill="1" applyBorder="1" applyAlignment="1" applyProtection="1">
      <alignment horizontal="center" vertical="center" wrapText="1"/>
    </xf>
    <xf numFmtId="0" fontId="5" fillId="12" borderId="19" xfId="0" applyFont="1" applyFill="1" applyBorder="1" applyAlignment="1" applyProtection="1">
      <alignment horizontal="center" vertical="center"/>
    </xf>
    <xf numFmtId="0" fontId="1" fillId="0" borderId="0" xfId="0" applyFont="1" applyBorder="1" applyAlignment="1" applyProtection="1">
      <alignment vertical="center"/>
      <protection locked="0"/>
    </xf>
    <xf numFmtId="0" fontId="1" fillId="0" borderId="0" xfId="0" applyFont="1" applyBorder="1" applyAlignment="1" applyProtection="1">
      <alignment wrapText="1"/>
      <protection locked="0"/>
    </xf>
    <xf numFmtId="0" fontId="1" fillId="0" borderId="0" xfId="0" applyFont="1" applyBorder="1" applyAlignment="1" applyProtection="1">
      <protection locked="0"/>
    </xf>
    <xf numFmtId="0" fontId="5" fillId="2" borderId="0" xfId="0" applyFont="1" applyFill="1" applyBorder="1" applyAlignment="1" applyProtection="1">
      <alignment wrapText="1"/>
      <protection locked="0"/>
    </xf>
    <xf numFmtId="0" fontId="5" fillId="2" borderId="0" xfId="0" applyFont="1" applyFill="1" applyBorder="1" applyProtection="1">
      <protection locked="0"/>
    </xf>
    <xf numFmtId="0" fontId="1" fillId="2" borderId="0" xfId="0" applyFont="1" applyFill="1" applyAlignment="1">
      <alignment horizontal="left"/>
    </xf>
    <xf numFmtId="0" fontId="0" fillId="2" borderId="0" xfId="0" applyFill="1" applyAlignment="1" applyProtection="1">
      <alignment vertical="top" wrapText="1"/>
    </xf>
    <xf numFmtId="0" fontId="13" fillId="0" borderId="11" xfId="0" applyFont="1" applyBorder="1" applyAlignment="1" applyProtection="1">
      <alignment horizontal="left"/>
    </xf>
    <xf numFmtId="0" fontId="13" fillId="0" borderId="0" xfId="0" applyFont="1" applyBorder="1" applyAlignment="1" applyProtection="1">
      <alignment horizontal="left"/>
    </xf>
    <xf numFmtId="0" fontId="5" fillId="2" borderId="0" xfId="0" applyFont="1" applyFill="1" applyBorder="1" applyAlignment="1" applyProtection="1">
      <alignment horizontal="left"/>
    </xf>
    <xf numFmtId="0" fontId="5" fillId="2" borderId="0" xfId="0" applyFont="1" applyFill="1" applyBorder="1" applyAlignment="1" applyProtection="1"/>
    <xf numFmtId="0" fontId="0" fillId="0" borderId="0" xfId="0" applyBorder="1" applyProtection="1"/>
    <xf numFmtId="0" fontId="5" fillId="2" borderId="0" xfId="0" applyFont="1" applyFill="1" applyBorder="1" applyAlignment="1" applyProtection="1">
      <alignment vertical="center"/>
    </xf>
    <xf numFmtId="0" fontId="5" fillId="2" borderId="11" xfId="0" applyFont="1" applyFill="1" applyBorder="1" applyAlignment="1" applyProtection="1">
      <alignment horizontal="left" vertical="center"/>
    </xf>
    <xf numFmtId="0" fontId="5" fillId="2" borderId="11" xfId="0" applyFont="1" applyFill="1" applyBorder="1" applyAlignment="1" applyProtection="1">
      <alignment vertical="top" wrapText="1"/>
    </xf>
    <xf numFmtId="0" fontId="23" fillId="2" borderId="11" xfId="0" applyFont="1" applyFill="1" applyBorder="1" applyAlignment="1" applyProtection="1">
      <alignment horizontal="left" vertical="center"/>
      <protection locked="0"/>
    </xf>
    <xf numFmtId="0" fontId="23" fillId="2" borderId="0" xfId="0" applyFont="1" applyFill="1" applyBorder="1" applyAlignment="1" applyProtection="1">
      <alignment horizontal="left" vertical="center"/>
      <protection locked="0"/>
    </xf>
    <xf numFmtId="0" fontId="5" fillId="2" borderId="0" xfId="0" applyFont="1" applyFill="1" applyBorder="1" applyAlignment="1" applyProtection="1">
      <alignment horizontal="center"/>
      <protection locked="0"/>
    </xf>
    <xf numFmtId="0" fontId="5" fillId="0" borderId="11" xfId="0" applyFont="1" applyBorder="1" applyAlignment="1" applyProtection="1">
      <alignment horizontal="left" vertical="center"/>
      <protection locked="0"/>
    </xf>
    <xf numFmtId="0" fontId="5" fillId="2" borderId="0" xfId="0" applyFont="1" applyFill="1" applyBorder="1" applyAlignment="1" applyProtection="1">
      <alignment horizontal="right"/>
      <protection locked="0"/>
    </xf>
    <xf numFmtId="0" fontId="5" fillId="11" borderId="1" xfId="0" applyFont="1" applyFill="1" applyBorder="1" applyAlignment="1" applyProtection="1">
      <alignment horizontal="center" vertical="center"/>
      <protection locked="0"/>
    </xf>
    <xf numFmtId="0" fontId="5" fillId="2" borderId="10" xfId="0" applyFont="1" applyFill="1" applyBorder="1" applyAlignment="1" applyProtection="1">
      <alignment vertical="center"/>
      <protection locked="0"/>
    </xf>
    <xf numFmtId="0" fontId="1" fillId="2" borderId="0" xfId="0" applyFont="1" applyFill="1" applyAlignment="1">
      <alignment vertical="center" wrapText="1"/>
    </xf>
    <xf numFmtId="0" fontId="7" fillId="11" borderId="0" xfId="0" applyFont="1" applyFill="1" applyBorder="1" applyAlignment="1" applyProtection="1">
      <alignment vertical="center" wrapText="1"/>
      <protection locked="0"/>
    </xf>
    <xf numFmtId="0" fontId="7" fillId="11" borderId="10" xfId="0" applyFont="1" applyFill="1" applyBorder="1" applyAlignment="1" applyProtection="1">
      <alignment vertical="center" wrapText="1"/>
      <protection locked="0"/>
    </xf>
    <xf numFmtId="0" fontId="5" fillId="2" borderId="11" xfId="0" applyFont="1" applyFill="1" applyBorder="1" applyAlignment="1" applyProtection="1">
      <alignment horizontal="center" vertical="center"/>
      <protection locked="0"/>
    </xf>
    <xf numFmtId="0" fontId="5" fillId="0" borderId="0" xfId="0" applyFont="1" applyBorder="1" applyProtection="1">
      <protection locked="0"/>
    </xf>
    <xf numFmtId="0" fontId="22" fillId="11" borderId="1" xfId="0" applyFont="1" applyFill="1" applyBorder="1" applyAlignment="1" applyProtection="1">
      <alignment horizontal="center" vertical="top" wrapText="1"/>
      <protection locked="0"/>
    </xf>
    <xf numFmtId="0" fontId="0" fillId="2" borderId="0" xfId="0" applyFill="1" applyBorder="1" applyAlignment="1" applyProtection="1">
      <alignment vertical="top"/>
      <protection locked="0"/>
    </xf>
    <xf numFmtId="0" fontId="0" fillId="11" borderId="1" xfId="0" applyFill="1" applyBorder="1" applyAlignment="1" applyProtection="1">
      <alignment horizontal="center" vertical="top" wrapText="1"/>
      <protection locked="0"/>
    </xf>
    <xf numFmtId="0" fontId="0" fillId="2" borderId="0" xfId="0" applyFill="1" applyBorder="1" applyAlignment="1" applyProtection="1">
      <alignment horizontal="left" vertical="top"/>
      <protection locked="0"/>
    </xf>
    <xf numFmtId="0" fontId="20" fillId="2" borderId="0" xfId="0" applyFont="1" applyFill="1" applyBorder="1" applyAlignment="1" applyProtection="1">
      <alignment vertical="top"/>
      <protection locked="0"/>
    </xf>
    <xf numFmtId="0" fontId="0" fillId="2" borderId="0" xfId="0" applyFill="1" applyAlignment="1" applyProtection="1">
      <alignment vertical="top" wrapText="1"/>
      <protection locked="0"/>
    </xf>
    <xf numFmtId="0" fontId="0" fillId="2" borderId="15" xfId="0" applyFill="1" applyBorder="1" applyAlignment="1" applyProtection="1">
      <alignment horizontal="right" vertical="top" wrapText="1"/>
      <protection locked="0"/>
    </xf>
    <xf numFmtId="0" fontId="5" fillId="2" borderId="0" xfId="0" applyFont="1" applyFill="1" applyBorder="1" applyAlignment="1" applyProtection="1">
      <alignment horizontal="right" vertical="center"/>
      <protection locked="0"/>
    </xf>
    <xf numFmtId="0" fontId="5" fillId="2" borderId="15" xfId="0" applyFont="1" applyFill="1" applyBorder="1" applyAlignment="1" applyProtection="1">
      <alignment horizontal="right" vertical="center"/>
      <protection locked="0"/>
    </xf>
    <xf numFmtId="0" fontId="63" fillId="2" borderId="0" xfId="0" applyFont="1" applyFill="1" applyBorder="1" applyAlignment="1" applyProtection="1">
      <alignment vertical="center"/>
      <protection locked="0"/>
    </xf>
    <xf numFmtId="0" fontId="25" fillId="2" borderId="11" xfId="0" applyFont="1" applyFill="1" applyBorder="1" applyAlignment="1" applyProtection="1">
      <alignment horizontal="left" vertical="center" indent="2"/>
      <protection locked="0"/>
    </xf>
    <xf numFmtId="9" fontId="5" fillId="2" borderId="0" xfId="6" applyFont="1" applyFill="1" applyBorder="1" applyAlignment="1" applyProtection="1">
      <alignment horizontal="left" vertical="center"/>
      <protection locked="0"/>
    </xf>
    <xf numFmtId="0" fontId="5" fillId="2" borderId="11" xfId="0" applyFont="1" applyFill="1" applyBorder="1" applyAlignment="1" applyProtection="1">
      <alignment vertical="top" wrapText="1"/>
      <protection locked="0"/>
    </xf>
    <xf numFmtId="0" fontId="5" fillId="2" borderId="10" xfId="0" applyFont="1" applyFill="1" applyBorder="1" applyAlignment="1" applyProtection="1">
      <alignment horizontal="center" vertical="center"/>
      <protection locked="0"/>
    </xf>
    <xf numFmtId="0" fontId="16" fillId="17" borderId="1" xfId="0" applyFont="1" applyFill="1" applyBorder="1" applyAlignment="1" applyProtection="1">
      <alignment horizontal="center" vertical="center"/>
      <protection locked="0"/>
    </xf>
    <xf numFmtId="0" fontId="5" fillId="17" borderId="41" xfId="0" applyFont="1" applyFill="1" applyBorder="1" applyAlignment="1" applyProtection="1">
      <alignment vertical="center"/>
      <protection locked="0"/>
    </xf>
    <xf numFmtId="0" fontId="5" fillId="2" borderId="11"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169" fontId="5" fillId="12" borderId="67" xfId="0" applyNumberFormat="1" applyFont="1" applyFill="1" applyBorder="1" applyAlignment="1" applyProtection="1">
      <alignment vertical="center"/>
    </xf>
    <xf numFmtId="169" fontId="5" fillId="12" borderId="13" xfId="0" applyNumberFormat="1" applyFont="1" applyFill="1" applyBorder="1" applyAlignment="1" applyProtection="1">
      <alignment vertical="center"/>
    </xf>
    <xf numFmtId="169" fontId="0" fillId="12" borderId="67" xfId="0" applyNumberFormat="1" applyFill="1" applyBorder="1" applyAlignment="1" applyProtection="1">
      <alignment horizontal="center" vertical="center" wrapText="1"/>
    </xf>
    <xf numFmtId="169" fontId="0" fillId="12" borderId="13" xfId="0" applyNumberFormat="1" applyFill="1" applyBorder="1" applyAlignment="1" applyProtection="1">
      <alignment horizontal="center" vertical="center" wrapText="1"/>
    </xf>
    <xf numFmtId="0" fontId="1" fillId="12" borderId="12" xfId="0" applyNumberFormat="1" applyFont="1" applyFill="1" applyBorder="1" applyAlignment="1" applyProtection="1">
      <alignment horizontal="center" vertical="center" wrapText="1"/>
    </xf>
    <xf numFmtId="167" fontId="1" fillId="12" borderId="13" xfId="0" applyNumberFormat="1" applyFont="1" applyFill="1" applyBorder="1" applyAlignment="1" applyProtection="1">
      <alignment horizontal="center" vertical="center" wrapText="1"/>
    </xf>
    <xf numFmtId="169" fontId="5" fillId="12" borderId="12" xfId="0" applyNumberFormat="1" applyFont="1" applyFill="1" applyBorder="1" applyAlignment="1" applyProtection="1">
      <alignment horizontal="center" vertical="center"/>
    </xf>
    <xf numFmtId="169" fontId="5" fillId="12" borderId="67" xfId="0" applyNumberFormat="1" applyFont="1" applyFill="1" applyBorder="1" applyAlignment="1" applyProtection="1">
      <alignment horizontal="center" vertical="center"/>
    </xf>
    <xf numFmtId="169" fontId="5" fillId="12" borderId="13" xfId="0" applyNumberFormat="1" applyFont="1" applyFill="1" applyBorder="1" applyAlignment="1" applyProtection="1">
      <alignment horizontal="center" vertical="center"/>
    </xf>
    <xf numFmtId="9" fontId="1" fillId="12" borderId="68" xfId="6" applyFont="1" applyFill="1" applyBorder="1" applyAlignment="1" applyProtection="1">
      <alignment vertical="center" wrapText="1"/>
    </xf>
    <xf numFmtId="9" fontId="5" fillId="12" borderId="12" xfId="0" applyNumberFormat="1" applyFont="1" applyFill="1" applyBorder="1" applyAlignment="1" applyProtection="1">
      <alignment vertical="center"/>
    </xf>
    <xf numFmtId="0" fontId="5" fillId="2" borderId="0" xfId="0" applyFont="1" applyFill="1" applyBorder="1" applyAlignment="1" applyProtection="1">
      <alignment horizontal="left"/>
      <protection locked="0"/>
    </xf>
    <xf numFmtId="0" fontId="5" fillId="2" borderId="11" xfId="0" applyFont="1" applyFill="1" applyBorder="1" applyAlignment="1" applyProtection="1">
      <alignment horizontal="center" vertical="center"/>
    </xf>
    <xf numFmtId="169" fontId="5" fillId="12" borderId="0" xfId="0" applyNumberFormat="1" applyFont="1" applyFill="1" applyBorder="1" applyAlignment="1" applyProtection="1">
      <alignment vertical="center"/>
      <protection hidden="1"/>
    </xf>
    <xf numFmtId="174" fontId="5" fillId="12" borderId="15" xfId="2" applyNumberFormat="1" applyFont="1" applyFill="1" applyBorder="1" applyAlignment="1" applyProtection="1">
      <alignment vertical="center"/>
      <protection hidden="1"/>
    </xf>
    <xf numFmtId="169" fontId="0" fillId="12" borderId="0" xfId="0" applyNumberFormat="1" applyFill="1" applyBorder="1" applyAlignment="1" applyProtection="1">
      <alignment horizontal="center" vertical="center" wrapText="1"/>
    </xf>
    <xf numFmtId="169" fontId="0" fillId="12" borderId="15" xfId="0" applyNumberFormat="1" applyFill="1" applyBorder="1" applyAlignment="1" applyProtection="1">
      <alignment horizontal="center" vertical="center" wrapText="1"/>
    </xf>
    <xf numFmtId="169" fontId="5" fillId="12" borderId="14" xfId="0" applyNumberFormat="1" applyFont="1" applyFill="1" applyBorder="1" applyAlignment="1" applyProtection="1">
      <alignment horizontal="center" vertical="center"/>
    </xf>
    <xf numFmtId="169" fontId="5" fillId="12" borderId="0" xfId="0" applyNumberFormat="1" applyFont="1" applyFill="1" applyBorder="1" applyAlignment="1" applyProtection="1">
      <alignment horizontal="center" vertical="center"/>
    </xf>
    <xf numFmtId="169" fontId="5" fillId="12" borderId="15" xfId="0" applyNumberFormat="1" applyFont="1" applyFill="1" applyBorder="1" applyAlignment="1" applyProtection="1">
      <alignment horizontal="center" vertical="center"/>
    </xf>
    <xf numFmtId="9" fontId="1" fillId="12" borderId="66" xfId="6" applyFont="1" applyFill="1" applyBorder="1" applyAlignment="1" applyProtection="1">
      <alignment vertical="center" wrapText="1"/>
    </xf>
    <xf numFmtId="9" fontId="5" fillId="12" borderId="14" xfId="0" applyNumberFormat="1" applyFont="1" applyFill="1" applyBorder="1" applyAlignment="1" applyProtection="1">
      <alignment vertical="center"/>
    </xf>
    <xf numFmtId="0" fontId="5" fillId="2" borderId="10" xfId="0" applyFont="1" applyFill="1" applyBorder="1" applyAlignment="1" applyProtection="1">
      <alignment vertical="top"/>
    </xf>
    <xf numFmtId="0" fontId="1" fillId="2" borderId="0" xfId="0" applyFont="1" applyFill="1" applyAlignment="1" applyProtection="1">
      <alignment vertical="top" wrapText="1"/>
    </xf>
    <xf numFmtId="169" fontId="5" fillId="12" borderId="58" xfId="0" applyNumberFormat="1" applyFont="1" applyFill="1" applyBorder="1" applyAlignment="1" applyProtection="1">
      <alignment vertical="center"/>
    </xf>
    <xf numFmtId="169" fontId="5" fillId="12" borderId="59" xfId="0" applyNumberFormat="1" applyFont="1" applyFill="1" applyBorder="1" applyAlignment="1" applyProtection="1">
      <alignment vertical="center"/>
    </xf>
    <xf numFmtId="169" fontId="0" fillId="12" borderId="58" xfId="0" applyNumberFormat="1" applyFill="1" applyBorder="1" applyAlignment="1" applyProtection="1">
      <alignment horizontal="center" vertical="center" wrapText="1"/>
    </xf>
    <xf numFmtId="169" fontId="0" fillId="12" borderId="59" xfId="0" applyNumberFormat="1" applyFill="1" applyBorder="1" applyAlignment="1" applyProtection="1">
      <alignment horizontal="center" vertical="center" wrapText="1"/>
    </xf>
    <xf numFmtId="167" fontId="1" fillId="12" borderId="50" xfId="0" applyNumberFormat="1" applyFont="1" applyFill="1" applyBorder="1" applyAlignment="1" applyProtection="1">
      <alignment horizontal="center" vertical="center" wrapText="1"/>
    </xf>
    <xf numFmtId="167" fontId="1" fillId="12" borderId="59" xfId="0" applyNumberFormat="1" applyFont="1" applyFill="1" applyBorder="1" applyAlignment="1" applyProtection="1">
      <alignment horizontal="center" vertical="center" wrapText="1"/>
    </xf>
    <xf numFmtId="169" fontId="5" fillId="12" borderId="50" xfId="0" applyNumberFormat="1" applyFont="1" applyFill="1" applyBorder="1" applyAlignment="1" applyProtection="1">
      <alignment horizontal="center" vertical="center"/>
    </xf>
    <xf numFmtId="169" fontId="5" fillId="12" borderId="58" xfId="0" applyNumberFormat="1" applyFont="1" applyFill="1" applyBorder="1" applyAlignment="1" applyProtection="1">
      <alignment horizontal="center" vertical="center"/>
    </xf>
    <xf numFmtId="169" fontId="5" fillId="12" borderId="59" xfId="0" applyNumberFormat="1" applyFont="1" applyFill="1" applyBorder="1" applyAlignment="1" applyProtection="1">
      <alignment horizontal="center" vertical="center"/>
    </xf>
    <xf numFmtId="9" fontId="1" fillId="12" borderId="53" xfId="6" applyFont="1" applyFill="1" applyBorder="1" applyAlignment="1" applyProtection="1">
      <alignment vertical="center" wrapText="1"/>
    </xf>
    <xf numFmtId="9" fontId="5" fillId="12" borderId="50" xfId="0" applyNumberFormat="1" applyFont="1" applyFill="1" applyBorder="1" applyAlignment="1" applyProtection="1">
      <alignment vertical="center"/>
    </xf>
    <xf numFmtId="0" fontId="5" fillId="0" borderId="21" xfId="0" applyFont="1" applyBorder="1" applyProtection="1">
      <protection locked="0"/>
    </xf>
    <xf numFmtId="0" fontId="6" fillId="11" borderId="11" xfId="0" applyFont="1" applyFill="1" applyBorder="1" applyAlignment="1" applyProtection="1">
      <alignment horizontal="center" vertical="top" wrapText="1"/>
      <protection locked="0"/>
    </xf>
    <xf numFmtId="0" fontId="6" fillId="11" borderId="0" xfId="0" applyFont="1" applyFill="1" applyBorder="1" applyAlignment="1" applyProtection="1">
      <alignment horizontal="center" vertical="top" wrapText="1"/>
      <protection locked="0"/>
    </xf>
    <xf numFmtId="0" fontId="13" fillId="2" borderId="11" xfId="0" applyFont="1" applyFill="1" applyBorder="1" applyAlignment="1" applyProtection="1">
      <alignment horizontal="left" vertical="center"/>
      <protection locked="0"/>
    </xf>
    <xf numFmtId="0" fontId="13" fillId="2" borderId="0" xfId="0" applyFont="1" applyFill="1" applyBorder="1" applyAlignment="1" applyProtection="1">
      <alignment horizontal="left" vertical="center"/>
      <protection locked="0"/>
    </xf>
    <xf numFmtId="0" fontId="5" fillId="2" borderId="0" xfId="0" applyFont="1" applyFill="1" applyBorder="1" applyAlignment="1" applyProtection="1">
      <alignment vertical="top" wrapText="1"/>
      <protection locked="0"/>
    </xf>
    <xf numFmtId="0" fontId="5" fillId="2" borderId="10" xfId="0" applyFont="1" applyFill="1" applyBorder="1" applyAlignment="1" applyProtection="1">
      <alignment vertical="top" wrapText="1"/>
      <protection locked="0"/>
    </xf>
    <xf numFmtId="0" fontId="26" fillId="0" borderId="11" xfId="0" applyFont="1" applyBorder="1" applyAlignment="1" applyProtection="1">
      <alignment horizontal="justify"/>
      <protection locked="0"/>
    </xf>
    <xf numFmtId="0" fontId="0" fillId="2" borderId="0" xfId="0" applyNumberFormat="1" applyFill="1" applyAlignment="1">
      <alignment vertical="top" wrapText="1"/>
    </xf>
    <xf numFmtId="0" fontId="14" fillId="2" borderId="11" xfId="0" applyFont="1" applyFill="1" applyBorder="1" applyAlignment="1" applyProtection="1">
      <alignment horizontal="left" vertical="center"/>
      <protection locked="0"/>
    </xf>
    <xf numFmtId="0" fontId="21" fillId="0" borderId="0" xfId="0" applyFont="1" applyFill="1" applyBorder="1" applyAlignment="1" applyProtection="1">
      <alignment horizontal="justify" vertical="top"/>
      <protection locked="0"/>
    </xf>
    <xf numFmtId="0" fontId="28" fillId="0" borderId="0" xfId="0" applyFont="1" applyBorder="1" applyAlignment="1" applyProtection="1">
      <alignment horizontal="left" vertical="justify" wrapText="1"/>
      <protection locked="0"/>
    </xf>
    <xf numFmtId="0" fontId="0" fillId="0" borderId="0" xfId="0" applyBorder="1" applyAlignment="1" applyProtection="1">
      <alignment horizontal="left" vertical="top"/>
      <protection locked="0"/>
    </xf>
    <xf numFmtId="0" fontId="28" fillId="0" borderId="0" xfId="0" applyFont="1" applyBorder="1" applyAlignment="1" applyProtection="1">
      <alignment vertical="justify" wrapText="1"/>
      <protection locked="0"/>
    </xf>
    <xf numFmtId="0" fontId="16" fillId="2" borderId="23"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protection locked="0"/>
    </xf>
    <xf numFmtId="0" fontId="16" fillId="2" borderId="25" xfId="0" applyFont="1" applyFill="1" applyBorder="1" applyAlignment="1" applyProtection="1">
      <alignment horizontal="center" vertical="center"/>
      <protection locked="0"/>
    </xf>
    <xf numFmtId="0" fontId="0" fillId="2" borderId="11" xfId="0" applyFill="1" applyBorder="1" applyAlignment="1" applyProtection="1">
      <alignment vertical="top" wrapText="1"/>
      <protection locked="0"/>
    </xf>
    <xf numFmtId="0" fontId="16" fillId="2" borderId="26" xfId="0" applyFont="1" applyFill="1" applyBorder="1" applyAlignment="1" applyProtection="1">
      <alignment horizontal="center" vertical="center"/>
      <protection locked="0"/>
    </xf>
    <xf numFmtId="0" fontId="5" fillId="2" borderId="27" xfId="0" applyFont="1" applyFill="1" applyBorder="1" applyAlignment="1" applyProtection="1">
      <protection locked="0"/>
    </xf>
    <xf numFmtId="0" fontId="16" fillId="2" borderId="28"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protection locked="0"/>
    </xf>
    <xf numFmtId="0" fontId="5" fillId="2" borderId="30" xfId="0" applyFont="1" applyFill="1" applyBorder="1" applyAlignment="1" applyProtection="1">
      <protection locked="0"/>
    </xf>
    <xf numFmtId="0" fontId="16" fillId="2" borderId="63" xfId="0" applyFont="1" applyFill="1" applyBorder="1" applyAlignment="1" applyProtection="1">
      <alignment horizontal="center" vertical="center"/>
      <protection locked="0"/>
    </xf>
    <xf numFmtId="0" fontId="14" fillId="2" borderId="11" xfId="0" applyFont="1" applyFill="1" applyBorder="1" applyAlignment="1" applyProtection="1">
      <alignment horizontal="left" vertical="top" wrapText="1"/>
      <protection locked="0"/>
    </xf>
    <xf numFmtId="0" fontId="22" fillId="2" borderId="18" xfId="0" applyFont="1" applyFill="1" applyBorder="1" applyAlignment="1" applyProtection="1">
      <alignment horizontal="center" vertical="top" wrapText="1"/>
      <protection locked="0"/>
    </xf>
    <xf numFmtId="0" fontId="22" fillId="2" borderId="19" xfId="0" applyFont="1" applyFill="1" applyBorder="1" applyAlignment="1" applyProtection="1">
      <alignment horizontal="center" vertical="top" wrapText="1"/>
      <protection locked="0"/>
    </xf>
    <xf numFmtId="0" fontId="0" fillId="12" borderId="13" xfId="0" applyFill="1" applyBorder="1" applyAlignment="1" applyProtection="1">
      <alignment horizontal="center" vertical="top" wrapText="1"/>
      <protection locked="0"/>
    </xf>
    <xf numFmtId="0" fontId="0" fillId="2" borderId="36" xfId="0" applyFill="1" applyBorder="1" applyAlignment="1" applyProtection="1">
      <alignment horizontal="center" vertical="top" wrapText="1"/>
      <protection locked="0"/>
    </xf>
    <xf numFmtId="0" fontId="0" fillId="2" borderId="31" xfId="0" applyFill="1" applyBorder="1" applyAlignment="1" applyProtection="1">
      <alignment horizontal="center" vertical="top" wrapText="1"/>
      <protection locked="0"/>
    </xf>
    <xf numFmtId="0" fontId="0" fillId="12" borderId="37" xfId="0" applyFill="1" applyBorder="1" applyAlignment="1" applyProtection="1">
      <alignment horizontal="center" vertical="top" wrapText="1"/>
      <protection locked="0"/>
    </xf>
    <xf numFmtId="166" fontId="5" fillId="17" borderId="22" xfId="0" applyNumberFormat="1" applyFont="1" applyFill="1" applyBorder="1" applyAlignment="1" applyProtection="1">
      <alignment vertical="center"/>
      <protection locked="0"/>
    </xf>
    <xf numFmtId="0" fontId="0" fillId="9" borderId="36" xfId="0" applyFill="1" applyBorder="1" applyAlignment="1" applyProtection="1">
      <alignment horizontal="center" vertical="top" wrapText="1"/>
      <protection locked="0"/>
    </xf>
    <xf numFmtId="0" fontId="0" fillId="2" borderId="48" xfId="0" applyFill="1" applyBorder="1" applyAlignment="1" applyProtection="1">
      <alignment horizontal="center" vertical="top" wrapText="1"/>
      <protection locked="0"/>
    </xf>
    <xf numFmtId="0" fontId="14" fillId="2" borderId="58"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49" fillId="18" borderId="45" xfId="0" applyFont="1" applyFill="1" applyBorder="1" applyAlignment="1">
      <alignment wrapText="1"/>
    </xf>
    <xf numFmtId="0" fontId="49" fillId="18" borderId="60" xfId="0" applyFont="1" applyFill="1" applyBorder="1" applyAlignment="1">
      <alignment wrapText="1"/>
    </xf>
    <xf numFmtId="0" fontId="49" fillId="20" borderId="0" xfId="0" applyFont="1" applyFill="1" applyBorder="1" applyAlignment="1">
      <alignment wrapText="1"/>
    </xf>
    <xf numFmtId="0" fontId="49" fillId="20" borderId="10" xfId="0" applyFont="1" applyFill="1" applyBorder="1" applyAlignment="1">
      <alignment wrapText="1"/>
    </xf>
    <xf numFmtId="0" fontId="49" fillId="20" borderId="0" xfId="0" applyFont="1" applyFill="1" applyBorder="1" applyAlignment="1">
      <alignment horizontal="right" wrapText="1"/>
    </xf>
    <xf numFmtId="0" fontId="49" fillId="20" borderId="1" xfId="0" applyFont="1" applyFill="1" applyBorder="1" applyAlignment="1">
      <alignment horizontal="center" wrapText="1"/>
    </xf>
    <xf numFmtId="0" fontId="48" fillId="16" borderId="1" xfId="0" applyFont="1" applyFill="1" applyBorder="1" applyAlignment="1">
      <alignment horizontal="center" wrapText="1"/>
    </xf>
    <xf numFmtId="0" fontId="49" fillId="16" borderId="1" xfId="0" applyFont="1" applyFill="1" applyBorder="1" applyAlignment="1">
      <alignment horizontal="center" wrapText="1"/>
    </xf>
    <xf numFmtId="0" fontId="49" fillId="20" borderId="27" xfId="0" applyFont="1" applyFill="1" applyBorder="1" applyAlignment="1">
      <alignment wrapText="1"/>
    </xf>
    <xf numFmtId="0" fontId="49" fillId="20" borderId="64" xfId="0" applyFont="1" applyFill="1" applyBorder="1" applyAlignment="1">
      <alignment wrapText="1"/>
    </xf>
    <xf numFmtId="0" fontId="49" fillId="20" borderId="65" xfId="0" applyFont="1" applyFill="1" applyBorder="1" applyAlignment="1">
      <alignment wrapText="1"/>
    </xf>
    <xf numFmtId="0" fontId="49" fillId="20" borderId="11" xfId="0" applyFont="1" applyFill="1" applyBorder="1" applyAlignment="1">
      <alignment horizontal="right" wrapText="1"/>
    </xf>
    <xf numFmtId="0" fontId="49" fillId="20" borderId="11" xfId="0" applyFont="1" applyFill="1" applyBorder="1" applyAlignment="1">
      <alignment wrapText="1"/>
    </xf>
    <xf numFmtId="0" fontId="49" fillId="16" borderId="1" xfId="0" applyFont="1" applyFill="1" applyBorder="1" applyAlignment="1">
      <alignment wrapText="1"/>
    </xf>
    <xf numFmtId="0" fontId="49" fillId="20" borderId="30" xfId="0" applyFont="1" applyFill="1" applyBorder="1" applyAlignment="1">
      <alignment wrapText="1"/>
    </xf>
    <xf numFmtId="0" fontId="49" fillId="20" borderId="58" xfId="0" applyFont="1" applyFill="1" applyBorder="1" applyAlignment="1">
      <alignment wrapText="1"/>
    </xf>
    <xf numFmtId="0" fontId="49" fillId="20" borderId="21" xfId="0" applyFont="1" applyFill="1" applyBorder="1" applyAlignment="1">
      <alignment wrapText="1"/>
    </xf>
    <xf numFmtId="0" fontId="63" fillId="2" borderId="0" xfId="0" applyFont="1" applyFill="1" applyBorder="1" applyAlignment="1" applyProtection="1">
      <alignment horizontal="left" vertical="center"/>
      <protection locked="0"/>
    </xf>
    <xf numFmtId="0" fontId="14" fillId="2" borderId="11" xfId="0" applyFont="1" applyFill="1" applyBorder="1" applyAlignment="1" applyProtection="1">
      <alignment horizontal="left" vertical="center" wrapText="1"/>
      <protection locked="0"/>
    </xf>
    <xf numFmtId="0" fontId="5" fillId="12" borderId="31" xfId="0" applyFont="1" applyFill="1" applyBorder="1" applyAlignment="1" applyProtection="1">
      <alignment horizontal="center" vertical="top"/>
      <protection locked="0"/>
    </xf>
    <xf numFmtId="0" fontId="5" fillId="12" borderId="32" xfId="0" applyFont="1" applyFill="1" applyBorder="1" applyAlignment="1" applyProtection="1">
      <alignment horizontal="center" vertical="top"/>
      <protection locked="0"/>
    </xf>
    <xf numFmtId="0" fontId="5" fillId="12" borderId="31" xfId="0" applyFont="1" applyFill="1" applyBorder="1" applyAlignment="1" applyProtection="1">
      <alignment horizontal="center" vertical="top"/>
    </xf>
    <xf numFmtId="0" fontId="5" fillId="12" borderId="32" xfId="0" applyFont="1" applyFill="1" applyBorder="1" applyAlignment="1" applyProtection="1">
      <alignment horizontal="center" vertical="top"/>
    </xf>
    <xf numFmtId="0" fontId="30" fillId="11" borderId="33" xfId="0" applyFont="1" applyFill="1" applyBorder="1" applyAlignment="1" applyProtection="1">
      <alignment horizontal="center" vertical="center" wrapText="1"/>
      <protection locked="0"/>
    </xf>
    <xf numFmtId="0" fontId="5" fillId="11" borderId="69" xfId="0" applyFont="1" applyFill="1" applyBorder="1" applyAlignment="1" applyProtection="1">
      <alignment horizontal="center" vertical="center"/>
    </xf>
    <xf numFmtId="0" fontId="5" fillId="2" borderId="34" xfId="0" applyFont="1" applyFill="1" applyBorder="1" applyAlignment="1" applyProtection="1">
      <alignment horizontal="center" vertical="top"/>
      <protection locked="0"/>
    </xf>
    <xf numFmtId="0" fontId="5" fillId="2" borderId="35" xfId="0" applyFont="1" applyFill="1" applyBorder="1" applyAlignment="1" applyProtection="1">
      <alignment horizontal="center" vertical="top"/>
      <protection locked="0"/>
    </xf>
    <xf numFmtId="0" fontId="5" fillId="2" borderId="36" xfId="0" applyFont="1" applyFill="1" applyBorder="1" applyAlignment="1" applyProtection="1">
      <alignment horizontal="center" vertical="top"/>
      <protection locked="0"/>
    </xf>
    <xf numFmtId="0" fontId="5" fillId="21" borderId="36" xfId="0" applyFont="1" applyFill="1" applyBorder="1" applyAlignment="1" applyProtection="1">
      <alignment horizontal="center" vertical="top"/>
      <protection hidden="1"/>
    </xf>
    <xf numFmtId="0" fontId="5" fillId="21" borderId="35" xfId="0" applyFont="1" applyFill="1" applyBorder="1" applyAlignment="1" applyProtection="1">
      <alignment horizontal="center" vertical="top"/>
      <protection hidden="1"/>
    </xf>
    <xf numFmtId="0" fontId="5" fillId="2" borderId="37" xfId="0" applyFont="1" applyFill="1" applyBorder="1" applyAlignment="1" applyProtection="1">
      <alignment horizontal="center" vertical="top"/>
      <protection locked="0"/>
    </xf>
    <xf numFmtId="0" fontId="5" fillId="2" borderId="38" xfId="0" applyFont="1" applyFill="1" applyBorder="1" applyAlignment="1" applyProtection="1">
      <alignment horizontal="center" vertical="top"/>
      <protection locked="0"/>
    </xf>
    <xf numFmtId="0" fontId="5" fillId="2" borderId="31" xfId="0" applyFont="1" applyFill="1" applyBorder="1" applyAlignment="1" applyProtection="1">
      <alignment horizontal="center" vertical="top"/>
      <protection locked="0"/>
    </xf>
    <xf numFmtId="0" fontId="5" fillId="2" borderId="32" xfId="0" applyFont="1" applyFill="1" applyBorder="1" applyAlignment="1" applyProtection="1">
      <alignment horizontal="center" vertical="top"/>
      <protection locked="0"/>
    </xf>
    <xf numFmtId="0" fontId="5" fillId="21" borderId="31" xfId="0" applyFont="1" applyFill="1" applyBorder="1" applyAlignment="1" applyProtection="1">
      <alignment horizontal="center" vertical="top"/>
      <protection hidden="1"/>
    </xf>
    <xf numFmtId="0" fontId="5" fillId="21" borderId="32" xfId="0" applyFont="1" applyFill="1" applyBorder="1" applyAlignment="1" applyProtection="1">
      <alignment horizontal="center" vertical="top"/>
      <protection hidden="1"/>
    </xf>
    <xf numFmtId="0" fontId="1" fillId="2" borderId="0" xfId="0" applyFont="1" applyFill="1" applyBorder="1" applyAlignment="1">
      <alignment vertical="top" wrapText="1"/>
    </xf>
    <xf numFmtId="0" fontId="0" fillId="0" borderId="0" xfId="0" applyBorder="1" applyProtection="1">
      <protection locked="0"/>
    </xf>
    <xf numFmtId="0" fontId="0" fillId="21" borderId="0" xfId="0" applyFill="1" applyBorder="1" applyProtection="1"/>
    <xf numFmtId="0" fontId="0" fillId="21" borderId="10" xfId="0" applyFill="1" applyBorder="1" applyProtection="1"/>
    <xf numFmtId="0" fontId="5" fillId="12" borderId="29" xfId="0" applyFont="1" applyFill="1" applyBorder="1" applyAlignment="1" applyProtection="1">
      <alignment horizontal="center" vertical="center"/>
    </xf>
    <xf numFmtId="0" fontId="5" fillId="21" borderId="36" xfId="0" applyFont="1" applyFill="1" applyBorder="1" applyAlignment="1" applyProtection="1">
      <alignment horizontal="center" vertical="top"/>
    </xf>
    <xf numFmtId="0" fontId="5" fillId="21" borderId="35" xfId="0" applyFont="1" applyFill="1" applyBorder="1" applyAlignment="1" applyProtection="1">
      <alignment horizontal="center" vertical="top"/>
    </xf>
    <xf numFmtId="0" fontId="5" fillId="2" borderId="40" xfId="0" applyFont="1" applyFill="1" applyBorder="1" applyAlignment="1" applyProtection="1">
      <alignment horizontal="center" vertical="top"/>
      <protection locked="0"/>
    </xf>
    <xf numFmtId="0" fontId="5" fillId="2" borderId="41" xfId="0" applyFont="1" applyFill="1" applyBorder="1" applyAlignment="1" applyProtection="1">
      <alignment horizontal="center" vertical="top"/>
      <protection locked="0"/>
    </xf>
    <xf numFmtId="0" fontId="5" fillId="21" borderId="40" xfId="0" applyFont="1" applyFill="1" applyBorder="1" applyAlignment="1" applyProtection="1">
      <alignment horizontal="center" vertical="top"/>
    </xf>
    <xf numFmtId="0" fontId="5" fillId="21" borderId="41" xfId="0" applyFont="1" applyFill="1" applyBorder="1" applyAlignment="1" applyProtection="1">
      <alignment horizontal="center" vertical="top"/>
    </xf>
    <xf numFmtId="0" fontId="5" fillId="21" borderId="31" xfId="0" applyFont="1" applyFill="1" applyBorder="1" applyAlignment="1" applyProtection="1">
      <alignment horizontal="center" vertical="top"/>
    </xf>
    <xf numFmtId="0" fontId="5" fillId="21" borderId="32" xfId="0" applyFont="1" applyFill="1" applyBorder="1" applyAlignment="1" applyProtection="1">
      <alignment horizontal="center" vertical="top"/>
    </xf>
    <xf numFmtId="0" fontId="17" fillId="0" borderId="44" xfId="0" applyFont="1" applyBorder="1" applyAlignment="1" applyProtection="1">
      <alignment horizontal="right" vertical="top"/>
      <protection locked="0"/>
    </xf>
    <xf numFmtId="0" fontId="17" fillId="0" borderId="45" xfId="0" applyFont="1" applyBorder="1" applyAlignment="1" applyProtection="1">
      <alignment horizontal="right" vertical="top"/>
      <protection locked="0"/>
    </xf>
    <xf numFmtId="0" fontId="17" fillId="21" borderId="45" xfId="0" applyFont="1" applyFill="1" applyBorder="1" applyAlignment="1" applyProtection="1">
      <alignment horizontal="right" vertical="top"/>
    </xf>
    <xf numFmtId="0" fontId="17" fillId="21" borderId="60" xfId="0" applyFont="1" applyFill="1" applyBorder="1" applyAlignment="1" applyProtection="1">
      <alignment horizontal="right" vertical="top"/>
    </xf>
    <xf numFmtId="0" fontId="5" fillId="12" borderId="70" xfId="0" applyFont="1" applyFill="1" applyBorder="1" applyAlignment="1" applyProtection="1">
      <alignment horizontal="center" vertical="center"/>
    </xf>
    <xf numFmtId="0" fontId="17" fillId="15" borderId="79" xfId="0" applyFont="1" applyFill="1" applyBorder="1" applyAlignment="1" applyProtection="1">
      <alignment horizontal="left" vertical="top" wrapText="1"/>
      <protection locked="0"/>
    </xf>
    <xf numFmtId="0" fontId="17" fillId="15" borderId="23" xfId="0" applyFont="1" applyFill="1" applyBorder="1" applyAlignment="1" applyProtection="1">
      <alignment horizontal="left" vertical="top" wrapText="1"/>
      <protection locked="0"/>
    </xf>
    <xf numFmtId="0" fontId="5" fillId="21" borderId="62" xfId="0" applyFont="1" applyFill="1" applyBorder="1" applyAlignment="1" applyProtection="1">
      <alignment horizontal="center" vertical="top"/>
    </xf>
    <xf numFmtId="0" fontId="17" fillId="0" borderId="42" xfId="0" applyFont="1" applyBorder="1" applyAlignment="1" applyProtection="1">
      <alignment horizontal="right" vertical="top"/>
      <protection locked="0"/>
    </xf>
    <xf numFmtId="0" fontId="17" fillId="0" borderId="46" xfId="0" applyFont="1" applyBorder="1" applyAlignment="1" applyProtection="1">
      <alignment horizontal="right" vertical="top"/>
      <protection locked="0"/>
    </xf>
    <xf numFmtId="0" fontId="17" fillId="0" borderId="14" xfId="0" applyFont="1" applyBorder="1" applyAlignment="1" applyProtection="1">
      <alignment horizontal="right" vertical="top"/>
      <protection locked="0"/>
    </xf>
    <xf numFmtId="0" fontId="17" fillId="0" borderId="11" xfId="0" applyFont="1" applyBorder="1" applyAlignment="1" applyProtection="1">
      <alignment horizontal="right" vertical="top"/>
      <protection locked="0"/>
    </xf>
    <xf numFmtId="0" fontId="17" fillId="0" borderId="10" xfId="0" applyFont="1" applyBorder="1" applyAlignment="1" applyProtection="1">
      <alignment horizontal="right" vertical="top"/>
      <protection locked="0"/>
    </xf>
    <xf numFmtId="0" fontId="17" fillId="2" borderId="11" xfId="0" applyFont="1" applyFill="1" applyBorder="1" applyAlignment="1" applyProtection="1">
      <alignment horizontal="right" vertical="top"/>
      <protection locked="0"/>
    </xf>
    <xf numFmtId="0" fontId="17" fillId="2" borderId="10" xfId="0" applyFont="1" applyFill="1" applyBorder="1" applyAlignment="1" applyProtection="1">
      <alignment horizontal="right" vertical="top"/>
      <protection locked="0"/>
    </xf>
    <xf numFmtId="0" fontId="17" fillId="21" borderId="11" xfId="0" applyFont="1" applyFill="1" applyBorder="1" applyAlignment="1" applyProtection="1">
      <alignment horizontal="right" vertical="top"/>
    </xf>
    <xf numFmtId="0" fontId="17" fillId="21" borderId="10" xfId="0" applyFont="1" applyFill="1" applyBorder="1" applyAlignment="1" applyProtection="1">
      <alignment horizontal="right" vertical="top"/>
    </xf>
    <xf numFmtId="0" fontId="17" fillId="21" borderId="44" xfId="0" applyFont="1" applyFill="1" applyBorder="1" applyAlignment="1" applyProtection="1">
      <alignment horizontal="right" vertical="top"/>
    </xf>
    <xf numFmtId="0" fontId="5" fillId="21" borderId="47" xfId="0" applyFont="1" applyFill="1" applyBorder="1" applyAlignment="1" applyProtection="1">
      <alignment horizontal="center" vertical="top"/>
    </xf>
    <xf numFmtId="0" fontId="5" fillId="21" borderId="71" xfId="0" applyFont="1" applyFill="1" applyBorder="1" applyAlignment="1" applyProtection="1">
      <alignment horizontal="center" vertical="top"/>
    </xf>
    <xf numFmtId="0" fontId="5" fillId="21" borderId="37" xfId="0" applyFont="1" applyFill="1" applyBorder="1" applyAlignment="1" applyProtection="1">
      <alignment horizontal="center" vertical="top"/>
    </xf>
    <xf numFmtId="0" fontId="17" fillId="2" borderId="45" xfId="0" applyFont="1" applyFill="1" applyBorder="1" applyAlignment="1" applyProtection="1">
      <alignment horizontal="right" vertical="top"/>
      <protection locked="0"/>
    </xf>
    <xf numFmtId="0" fontId="5" fillId="2" borderId="47" xfId="0" applyFont="1" applyFill="1" applyBorder="1" applyAlignment="1" applyProtection="1">
      <alignment horizontal="center" vertical="top"/>
      <protection locked="0"/>
    </xf>
    <xf numFmtId="0" fontId="5" fillId="12" borderId="63" xfId="0" applyFont="1" applyFill="1" applyBorder="1" applyAlignment="1" applyProtection="1">
      <alignment horizontal="center" vertical="center"/>
    </xf>
    <xf numFmtId="0" fontId="1" fillId="11" borderId="69" xfId="0" applyFont="1" applyFill="1" applyBorder="1" applyAlignment="1" applyProtection="1">
      <alignment horizontal="center" vertical="center"/>
    </xf>
    <xf numFmtId="0" fontId="0" fillId="12" borderId="48" xfId="0" applyFill="1" applyBorder="1" applyAlignment="1" applyProtection="1">
      <alignment horizontal="center" vertical="center"/>
      <protection locked="0"/>
    </xf>
    <xf numFmtId="0" fontId="0" fillId="12" borderId="49" xfId="0" applyFill="1" applyBorder="1" applyAlignment="1" applyProtection="1">
      <alignment horizontal="center" vertical="center"/>
      <protection locked="0"/>
    </xf>
    <xf numFmtId="0" fontId="0" fillId="12" borderId="50" xfId="0" applyFill="1" applyBorder="1" applyAlignment="1" applyProtection="1">
      <alignment horizontal="center" vertical="center"/>
      <protection locked="0"/>
    </xf>
    <xf numFmtId="0" fontId="0" fillId="12" borderId="48" xfId="0" applyFill="1" applyBorder="1" applyAlignment="1" applyProtection="1">
      <alignment horizontal="center" vertical="center"/>
    </xf>
    <xf numFmtId="0" fontId="0" fillId="12" borderId="49" xfId="0" applyFill="1" applyBorder="1" applyAlignment="1" applyProtection="1">
      <alignment horizontal="center"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xf>
    <xf numFmtId="0" fontId="5" fillId="0" borderId="33" xfId="0" applyFont="1" applyBorder="1" applyAlignment="1" applyProtection="1">
      <alignment horizontal="center" vertical="center" wrapText="1"/>
      <protection locked="0"/>
    </xf>
    <xf numFmtId="0" fontId="5" fillId="11" borderId="45" xfId="0" applyFont="1" applyFill="1" applyBorder="1" applyAlignment="1" applyProtection="1">
      <alignment horizontal="center" vertical="center"/>
    </xf>
    <xf numFmtId="0" fontId="5" fillId="0" borderId="33"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22" borderId="33" xfId="0" applyFont="1" applyFill="1" applyBorder="1" applyAlignment="1" applyProtection="1">
      <alignment horizontal="center" vertical="center"/>
    </xf>
    <xf numFmtId="0" fontId="5" fillId="22" borderId="51" xfId="0" applyFont="1" applyFill="1" applyBorder="1" applyAlignment="1" applyProtection="1">
      <alignment horizontal="center" vertical="center"/>
    </xf>
    <xf numFmtId="0" fontId="5" fillId="2" borderId="0" xfId="0" applyFont="1" applyFill="1" applyBorder="1" applyAlignment="1" applyProtection="1">
      <alignment vertical="center" wrapText="1"/>
      <protection locked="0"/>
    </xf>
    <xf numFmtId="0" fontId="6" fillId="11" borderId="0" xfId="0" applyFont="1" applyFill="1" applyBorder="1" applyAlignment="1" applyProtection="1">
      <alignment horizontal="center" vertical="center"/>
      <protection locked="0"/>
    </xf>
    <xf numFmtId="0" fontId="7" fillId="11" borderId="0" xfId="0" applyFont="1" applyFill="1" applyBorder="1" applyAlignment="1" applyProtection="1">
      <alignment vertical="center"/>
      <protection locked="0"/>
    </xf>
    <xf numFmtId="0" fontId="7" fillId="11" borderId="10" xfId="0" applyFont="1" applyFill="1" applyBorder="1" applyAlignment="1" applyProtection="1">
      <alignment vertical="center"/>
      <protection locked="0"/>
    </xf>
    <xf numFmtId="0" fontId="5" fillId="0" borderId="10" xfId="0" applyFont="1" applyBorder="1" applyAlignment="1" applyProtection="1">
      <alignment vertical="center"/>
      <protection locked="0"/>
    </xf>
    <xf numFmtId="0" fontId="16" fillId="12" borderId="52" xfId="0" applyFont="1" applyFill="1" applyBorder="1" applyAlignment="1" applyProtection="1">
      <alignment horizontal="center" vertical="center"/>
      <protection locked="0"/>
    </xf>
    <xf numFmtId="0" fontId="16" fillId="12" borderId="32"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xf>
    <xf numFmtId="9" fontId="5" fillId="12" borderId="22" xfId="0" applyNumberFormat="1" applyFont="1" applyFill="1" applyBorder="1" applyAlignment="1" applyProtection="1">
      <alignment horizontal="center" vertical="center"/>
      <protection locked="0"/>
    </xf>
    <xf numFmtId="9" fontId="5" fillId="12" borderId="22" xfId="6" applyFont="1" applyFill="1" applyBorder="1" applyAlignment="1" applyProtection="1">
      <alignment horizontal="center" vertical="center"/>
      <protection locked="0"/>
    </xf>
    <xf numFmtId="9" fontId="5" fillId="12" borderId="16" xfId="6" applyFont="1" applyFill="1" applyBorder="1" applyAlignment="1" applyProtection="1">
      <alignment horizontal="center" vertical="center"/>
      <protection locked="0"/>
    </xf>
    <xf numFmtId="9" fontId="5" fillId="12" borderId="35" xfId="0" applyNumberFormat="1" applyFont="1" applyFill="1" applyBorder="1" applyAlignment="1" applyProtection="1">
      <alignment horizontal="center" vertical="center"/>
    </xf>
    <xf numFmtId="0" fontId="5" fillId="12" borderId="40" xfId="0" applyFont="1" applyFill="1" applyBorder="1" applyAlignment="1" applyProtection="1">
      <alignment horizontal="center" vertical="center"/>
    </xf>
    <xf numFmtId="9" fontId="5" fillId="12" borderId="41" xfId="0" applyNumberFormat="1" applyFont="1" applyFill="1" applyBorder="1" applyAlignment="1" applyProtection="1">
      <alignment horizontal="center" vertical="center"/>
    </xf>
    <xf numFmtId="0" fontId="5" fillId="12" borderId="31" xfId="0" applyFont="1" applyFill="1" applyBorder="1" applyAlignment="1" applyProtection="1">
      <alignment horizontal="center" vertical="center"/>
    </xf>
    <xf numFmtId="9" fontId="16" fillId="11" borderId="53" xfId="0" applyNumberFormat="1" applyFont="1" applyFill="1" applyBorder="1" applyAlignment="1" applyProtection="1">
      <alignment horizontal="center" vertical="center"/>
      <protection locked="0"/>
    </xf>
    <xf numFmtId="9" fontId="16" fillId="11" borderId="53" xfId="6" applyFont="1" applyFill="1" applyBorder="1" applyAlignment="1" applyProtection="1">
      <alignment horizontal="right" vertical="center"/>
      <protection locked="0"/>
    </xf>
    <xf numFmtId="9" fontId="16" fillId="11" borderId="53" xfId="6" applyFont="1" applyFill="1" applyBorder="1" applyAlignment="1" applyProtection="1">
      <alignment horizontal="center" vertical="center"/>
      <protection locked="0"/>
    </xf>
    <xf numFmtId="9" fontId="16" fillId="11" borderId="50" xfId="6" applyFont="1" applyFill="1" applyBorder="1" applyAlignment="1" applyProtection="1">
      <alignment horizontal="center" vertical="center"/>
      <protection locked="0"/>
    </xf>
    <xf numFmtId="9" fontId="16" fillId="11" borderId="32" xfId="0" applyNumberFormat="1" applyFont="1" applyFill="1" applyBorder="1" applyAlignment="1" applyProtection="1">
      <alignment horizontal="center" vertical="center"/>
    </xf>
    <xf numFmtId="9" fontId="16" fillId="11" borderId="54" xfId="0" applyNumberFormat="1" applyFont="1" applyFill="1" applyBorder="1" applyAlignment="1" applyProtection="1">
      <alignment horizontal="center" vertical="center"/>
      <protection locked="0"/>
    </xf>
    <xf numFmtId="9" fontId="16" fillId="11" borderId="54" xfId="6" applyFont="1" applyFill="1" applyBorder="1" applyAlignment="1" applyProtection="1">
      <alignment horizontal="center" vertical="center"/>
      <protection locked="0"/>
    </xf>
    <xf numFmtId="9" fontId="16" fillId="11" borderId="55" xfId="6" applyFont="1" applyFill="1" applyBorder="1" applyAlignment="1" applyProtection="1">
      <alignment horizontal="center" vertical="center"/>
      <protection locked="0"/>
    </xf>
    <xf numFmtId="9" fontId="16" fillId="11" borderId="51" xfId="0" applyNumberFormat="1" applyFont="1" applyFill="1" applyBorder="1" applyAlignment="1" applyProtection="1">
      <alignment horizontal="center" vertical="center"/>
      <protection locked="0"/>
    </xf>
    <xf numFmtId="0" fontId="1" fillId="2" borderId="0" xfId="0" applyFont="1" applyFill="1" applyAlignment="1" applyProtection="1"/>
    <xf numFmtId="0" fontId="1" fillId="0" borderId="0" xfId="0" applyFont="1" applyAlignment="1" applyProtection="1"/>
    <xf numFmtId="0" fontId="5" fillId="2" borderId="11" xfId="0" applyFont="1" applyFill="1" applyBorder="1" applyAlignment="1" applyProtection="1">
      <alignment vertical="center"/>
    </xf>
    <xf numFmtId="0" fontId="5" fillId="0" borderId="10" xfId="0" applyFont="1" applyBorder="1" applyAlignment="1" applyProtection="1">
      <alignment vertical="center"/>
    </xf>
    <xf numFmtId="0" fontId="19" fillId="2" borderId="0" xfId="0" applyFont="1" applyFill="1" applyBorder="1" applyAlignment="1" applyProtection="1">
      <alignment horizontal="left" vertical="center"/>
    </xf>
    <xf numFmtId="0" fontId="16" fillId="2" borderId="0" xfId="0" applyFont="1" applyFill="1" applyBorder="1" applyAlignment="1" applyProtection="1">
      <alignment horizontal="left" vertical="center"/>
    </xf>
    <xf numFmtId="0" fontId="5" fillId="0" borderId="0" xfId="0" applyFont="1" applyBorder="1" applyAlignment="1" applyProtection="1">
      <alignment vertical="center" wrapText="1"/>
    </xf>
    <xf numFmtId="0" fontId="16" fillId="2" borderId="0" xfId="0" applyFont="1" applyFill="1" applyBorder="1" applyAlignment="1" applyProtection="1">
      <alignment horizontal="center" vertical="center"/>
    </xf>
    <xf numFmtId="0" fontId="5" fillId="2" borderId="0" xfId="0" applyFont="1" applyFill="1" applyBorder="1" applyAlignment="1" applyProtection="1">
      <alignment vertical="center" wrapText="1"/>
    </xf>
    <xf numFmtId="0" fontId="5" fillId="2" borderId="0"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5" fillId="11" borderId="19" xfId="0" applyFont="1" applyFill="1" applyBorder="1" applyAlignment="1" applyProtection="1">
      <alignment horizontal="center" vertical="center"/>
    </xf>
    <xf numFmtId="0" fontId="17" fillId="2" borderId="0" xfId="0" applyFont="1" applyFill="1" applyBorder="1" applyAlignment="1" applyProtection="1">
      <alignment horizontal="left" vertical="center" wrapText="1"/>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1" fillId="2" borderId="0" xfId="0" applyFont="1" applyFill="1" applyAlignment="1" applyProtection="1">
      <protection locked="0"/>
    </xf>
    <xf numFmtId="0" fontId="1" fillId="0" borderId="0" xfId="0" applyFont="1" applyAlignment="1" applyProtection="1">
      <protection locked="0"/>
    </xf>
    <xf numFmtId="0" fontId="14" fillId="0" borderId="0" xfId="0" applyFont="1" applyBorder="1" applyAlignment="1" applyProtection="1">
      <protection locked="0"/>
    </xf>
    <xf numFmtId="0" fontId="5" fillId="2" borderId="0" xfId="0" applyFont="1" applyFill="1" applyBorder="1" applyAlignment="1" applyProtection="1">
      <alignment horizontal="right" vertical="top"/>
      <protection locked="0"/>
    </xf>
    <xf numFmtId="0" fontId="5" fillId="2" borderId="0" xfId="0" applyFont="1" applyFill="1" applyBorder="1" applyAlignment="1" applyProtection="1">
      <alignment horizontal="center" vertical="top"/>
      <protection locked="0"/>
    </xf>
    <xf numFmtId="0" fontId="5" fillId="0" borderId="10" xfId="0" applyFont="1" applyBorder="1" applyAlignment="1" applyProtection="1">
      <protection locked="0"/>
    </xf>
    <xf numFmtId="0" fontId="5" fillId="0" borderId="0" xfId="0" applyFont="1" applyBorder="1" applyAlignment="1" applyProtection="1">
      <protection locked="0"/>
    </xf>
    <xf numFmtId="0" fontId="0" fillId="0" borderId="0" xfId="0" applyBorder="1" applyAlignment="1" applyProtection="1">
      <alignment horizontal="left"/>
      <protection locked="0"/>
    </xf>
    <xf numFmtId="0" fontId="1" fillId="0" borderId="0" xfId="0" applyFont="1" applyFill="1" applyAlignment="1" applyProtection="1">
      <protection locked="0"/>
    </xf>
    <xf numFmtId="0" fontId="13" fillId="0" borderId="10" xfId="0" applyFont="1" applyBorder="1" applyAlignment="1" applyProtection="1">
      <alignment horizontal="left" vertical="center"/>
      <protection locked="0"/>
    </xf>
    <xf numFmtId="0" fontId="1" fillId="0" borderId="0" xfId="0" applyFont="1" applyProtection="1">
      <protection locked="0"/>
    </xf>
    <xf numFmtId="0" fontId="1" fillId="0" borderId="0" xfId="0" applyFont="1" applyFill="1" applyAlignment="1" applyProtection="1"/>
    <xf numFmtId="0" fontId="5" fillId="2" borderId="11" xfId="0" applyFont="1" applyFill="1" applyBorder="1" applyAlignment="1" applyProtection="1"/>
    <xf numFmtId="0" fontId="22" fillId="12" borderId="36" xfId="0" applyFont="1" applyFill="1" applyBorder="1" applyAlignment="1" applyProtection="1">
      <alignment vertical="center"/>
    </xf>
    <xf numFmtId="0" fontId="1" fillId="0" borderId="0" xfId="0" applyFont="1" applyProtection="1"/>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Alignment="1" applyProtection="1"/>
    <xf numFmtId="0" fontId="22" fillId="0" borderId="0" xfId="0" applyFont="1" applyAlignment="1" applyProtection="1"/>
    <xf numFmtId="3" fontId="20" fillId="12" borderId="40" xfId="0" applyNumberFormat="1" applyFont="1" applyFill="1" applyBorder="1" applyAlignment="1" applyProtection="1">
      <alignment horizontal="center" vertical="center" wrapText="1"/>
    </xf>
    <xf numFmtId="167" fontId="31" fillId="2" borderId="0" xfId="0" applyNumberFormat="1" applyFont="1" applyFill="1" applyBorder="1" applyAlignment="1" applyProtection="1">
      <alignment horizontal="right"/>
    </xf>
    <xf numFmtId="3" fontId="1" fillId="0" borderId="0" xfId="0" applyNumberFormat="1" applyFont="1" applyAlignment="1" applyProtection="1"/>
    <xf numFmtId="9" fontId="1" fillId="0" borderId="0" xfId="6" applyFont="1" applyAlignment="1" applyProtection="1"/>
    <xf numFmtId="3" fontId="1" fillId="0" borderId="0" xfId="6" applyNumberFormat="1" applyFont="1" applyAlignment="1" applyProtection="1"/>
    <xf numFmtId="3" fontId="20" fillId="12" borderId="38" xfId="0" applyNumberFormat="1" applyFont="1" applyFill="1" applyBorder="1" applyAlignment="1" applyProtection="1">
      <alignment horizontal="center" vertical="center" wrapText="1"/>
    </xf>
    <xf numFmtId="169" fontId="5" fillId="11" borderId="31" xfId="0" applyNumberFormat="1" applyFont="1" applyFill="1" applyBorder="1" applyAlignment="1" applyProtection="1">
      <alignment horizontal="center" vertical="center"/>
    </xf>
    <xf numFmtId="0" fontId="16" fillId="11" borderId="57" xfId="0" applyFont="1" applyFill="1" applyBorder="1" applyAlignment="1" applyProtection="1">
      <alignment horizontal="center" vertical="center"/>
    </xf>
    <xf numFmtId="0" fontId="16" fillId="11" borderId="43" xfId="0" applyFont="1" applyFill="1" applyBorder="1" applyAlignment="1" applyProtection="1">
      <alignment horizontal="center" vertical="center"/>
    </xf>
    <xf numFmtId="0" fontId="16" fillId="11" borderId="26" xfId="0" applyFont="1" applyFill="1" applyBorder="1" applyAlignment="1" applyProtection="1">
      <alignment horizontal="center" vertical="center"/>
    </xf>
    <xf numFmtId="3" fontId="22" fillId="0" borderId="0" xfId="0" applyNumberFormat="1" applyFont="1" applyAlignment="1" applyProtection="1"/>
    <xf numFmtId="9" fontId="22" fillId="0" borderId="0" xfId="6" applyFont="1" applyAlignment="1" applyProtection="1"/>
    <xf numFmtId="3" fontId="22" fillId="0" borderId="0" xfId="6" applyNumberFormat="1" applyFont="1" applyAlignment="1" applyProtection="1"/>
    <xf numFmtId="169" fontId="5" fillId="2" borderId="0" xfId="0" applyNumberFormat="1" applyFont="1" applyFill="1" applyBorder="1" applyAlignment="1" applyProtection="1">
      <alignment horizontal="center" vertical="center"/>
      <protection locked="0"/>
    </xf>
    <xf numFmtId="169" fontId="16" fillId="2" borderId="0" xfId="0" applyNumberFormat="1" applyFont="1" applyFill="1" applyBorder="1" applyAlignment="1" applyProtection="1">
      <alignment horizontal="center" vertical="center"/>
      <protection locked="0"/>
    </xf>
    <xf numFmtId="9" fontId="16" fillId="2" borderId="0" xfId="0" applyNumberFormat="1" applyFont="1" applyFill="1" applyBorder="1" applyAlignment="1" applyProtection="1">
      <alignment horizontal="center" vertical="center"/>
      <protection locked="0"/>
    </xf>
    <xf numFmtId="3" fontId="16" fillId="2" borderId="0" xfId="0" applyNumberFormat="1" applyFont="1" applyFill="1" applyBorder="1" applyAlignment="1" applyProtection="1">
      <alignment horizontal="center" vertical="center"/>
      <protection locked="0"/>
    </xf>
    <xf numFmtId="169" fontId="22" fillId="2" borderId="0" xfId="0" applyNumberFormat="1" applyFont="1" applyFill="1" applyBorder="1" applyAlignment="1" applyProtection="1">
      <alignment horizontal="center" vertical="center"/>
      <protection locked="0"/>
    </xf>
    <xf numFmtId="166" fontId="22" fillId="2" borderId="0" xfId="6" applyNumberFormat="1" applyFont="1" applyFill="1" applyBorder="1" applyAlignment="1" applyProtection="1">
      <alignment horizontal="center" vertical="center"/>
      <protection locked="0"/>
    </xf>
    <xf numFmtId="166" fontId="16" fillId="2" borderId="0" xfId="0" applyNumberFormat="1" applyFont="1" applyFill="1" applyBorder="1" applyAlignment="1" applyProtection="1">
      <alignment horizontal="center" vertical="center"/>
      <protection locked="0"/>
    </xf>
    <xf numFmtId="0" fontId="31" fillId="2" borderId="0" xfId="0" applyFont="1" applyFill="1" applyAlignment="1"/>
    <xf numFmtId="3" fontId="22" fillId="0" borderId="0" xfId="0" applyNumberFormat="1" applyFont="1" applyAlignment="1"/>
    <xf numFmtId="0" fontId="22" fillId="0" borderId="0" xfId="0" applyFont="1" applyAlignment="1"/>
    <xf numFmtId="9" fontId="22" fillId="0" borderId="0" xfId="6" applyFont="1" applyAlignment="1"/>
    <xf numFmtId="3" fontId="22" fillId="0" borderId="0" xfId="6" applyNumberFormat="1" applyFont="1" applyAlignment="1"/>
    <xf numFmtId="167" fontId="31" fillId="2" borderId="0" xfId="0" applyNumberFormat="1" applyFont="1" applyFill="1" applyAlignment="1"/>
    <xf numFmtId="3" fontId="1" fillId="0" borderId="0" xfId="0" applyNumberFormat="1" applyFont="1" applyAlignment="1"/>
    <xf numFmtId="0" fontId="32" fillId="0" borderId="1" xfId="0" applyFont="1" applyBorder="1" applyAlignment="1"/>
    <xf numFmtId="3" fontId="1" fillId="0" borderId="1" xfId="0" applyNumberFormat="1" applyFont="1" applyBorder="1" applyAlignment="1"/>
    <xf numFmtId="0" fontId="22" fillId="11" borderId="20" xfId="0" applyFont="1" applyFill="1" applyBorder="1" applyAlignment="1" applyProtection="1">
      <protection locked="0"/>
    </xf>
    <xf numFmtId="0" fontId="1" fillId="11" borderId="56" xfId="0" applyFont="1" applyFill="1" applyBorder="1" applyAlignment="1" applyProtection="1">
      <protection locked="0"/>
    </xf>
    <xf numFmtId="0" fontId="1" fillId="15" borderId="20" xfId="0" applyFont="1" applyFill="1" applyBorder="1" applyAlignment="1" applyProtection="1">
      <alignment horizontal="center" vertical="center"/>
      <protection locked="0"/>
    </xf>
    <xf numFmtId="0" fontId="0" fillId="15" borderId="56" xfId="0" applyFill="1" applyBorder="1" applyAlignment="1" applyProtection="1">
      <alignment horizontal="center"/>
      <protection locked="0"/>
    </xf>
    <xf numFmtId="0" fontId="0" fillId="15" borderId="19" xfId="0" applyFill="1" applyBorder="1" applyAlignment="1" applyProtection="1">
      <alignment horizontal="center"/>
      <protection locked="0"/>
    </xf>
    <xf numFmtId="0" fontId="0" fillId="15" borderId="20" xfId="0" applyFill="1" applyBorder="1" applyAlignment="1" applyProtection="1">
      <alignment horizontal="center"/>
      <protection locked="0"/>
    </xf>
    <xf numFmtId="0" fontId="0" fillId="15" borderId="24" xfId="0" applyFill="1" applyBorder="1" applyAlignment="1" applyProtection="1">
      <alignment horizontal="center"/>
      <protection locked="0"/>
    </xf>
    <xf numFmtId="0" fontId="1" fillId="15" borderId="50" xfId="0" applyFont="1" applyFill="1" applyBorder="1" applyAlignment="1" applyProtection="1">
      <alignment horizontal="center" vertical="center"/>
      <protection locked="0"/>
    </xf>
    <xf numFmtId="0" fontId="0" fillId="15" borderId="58" xfId="0" applyFill="1" applyBorder="1" applyAlignment="1" applyProtection="1">
      <alignment horizontal="center"/>
      <protection locked="0"/>
    </xf>
    <xf numFmtId="0" fontId="0" fillId="15" borderId="59" xfId="0" applyFill="1" applyBorder="1" applyAlignment="1" applyProtection="1">
      <alignment horizontal="center"/>
      <protection locked="0"/>
    </xf>
    <xf numFmtId="0" fontId="0" fillId="15" borderId="50" xfId="0" applyFill="1" applyBorder="1" applyAlignment="1" applyProtection="1">
      <alignment horizontal="center"/>
      <protection locked="0"/>
    </xf>
    <xf numFmtId="0" fontId="0" fillId="15" borderId="43" xfId="0" applyFill="1" applyBorder="1" applyAlignment="1" applyProtection="1">
      <alignment horizontal="center"/>
      <protection locked="0"/>
    </xf>
    <xf numFmtId="0" fontId="0" fillId="15" borderId="57" xfId="0" applyFill="1" applyBorder="1" applyAlignment="1" applyProtection="1">
      <alignment horizontal="center"/>
      <protection locked="0"/>
    </xf>
    <xf numFmtId="0" fontId="0" fillId="15" borderId="26" xfId="0" applyFill="1" applyBorder="1" applyAlignment="1" applyProtection="1">
      <alignment horizontal="center"/>
      <protection locked="0"/>
    </xf>
    <xf numFmtId="0" fontId="1" fillId="2" borderId="30" xfId="0" applyFont="1" applyFill="1" applyBorder="1" applyAlignment="1" applyProtection="1">
      <protection locked="0"/>
    </xf>
    <xf numFmtId="0" fontId="5" fillId="2" borderId="58" xfId="0" applyFont="1" applyFill="1" applyBorder="1" applyAlignment="1" applyProtection="1">
      <alignment vertical="center"/>
      <protection locked="0"/>
    </xf>
    <xf numFmtId="0" fontId="0" fillId="0" borderId="58" xfId="0" applyBorder="1" applyProtection="1">
      <protection locked="0"/>
    </xf>
    <xf numFmtId="0" fontId="5" fillId="2" borderId="58" xfId="0" applyFont="1" applyFill="1" applyBorder="1" applyAlignment="1" applyProtection="1">
      <alignment wrapText="1"/>
      <protection locked="0"/>
    </xf>
    <xf numFmtId="0" fontId="5" fillId="2" borderId="58" xfId="0" applyFont="1" applyFill="1" applyBorder="1" applyAlignment="1" applyProtection="1">
      <protection locked="0"/>
    </xf>
    <xf numFmtId="0" fontId="32" fillId="2" borderId="58" xfId="0" applyFont="1" applyFill="1" applyBorder="1" applyAlignment="1" applyProtection="1">
      <alignment horizontal="justify" vertical="center" wrapText="1"/>
      <protection locked="0"/>
    </xf>
    <xf numFmtId="0" fontId="33" fillId="0" borderId="0" xfId="0" applyFont="1" applyAlignment="1"/>
    <xf numFmtId="0" fontId="5" fillId="0" borderId="0" xfId="0" applyFont="1" applyAlignment="1">
      <alignment vertical="center"/>
    </xf>
    <xf numFmtId="0" fontId="5" fillId="0" borderId="0" xfId="0" applyFont="1" applyAlignment="1">
      <alignment wrapText="1"/>
    </xf>
    <xf numFmtId="0" fontId="5" fillId="0" borderId="0" xfId="0" applyFont="1" applyAlignment="1"/>
    <xf numFmtId="0" fontId="1" fillId="0" borderId="0" xfId="0" applyFont="1" applyAlignment="1">
      <alignment horizontal="center"/>
    </xf>
    <xf numFmtId="0" fontId="9" fillId="0" borderId="0" xfId="0" applyFont="1" applyAlignment="1">
      <alignment vertical="center"/>
    </xf>
    <xf numFmtId="0" fontId="9" fillId="0" borderId="0" xfId="0" applyFont="1" applyAlignment="1">
      <alignment wrapText="1"/>
    </xf>
    <xf numFmtId="0" fontId="9" fillId="0" borderId="0" xfId="0" applyFont="1" applyAlignment="1"/>
    <xf numFmtId="0" fontId="9" fillId="0" borderId="0" xfId="0" applyFont="1" applyBorder="1" applyAlignment="1"/>
    <xf numFmtId="0" fontId="1" fillId="0" borderId="0" xfId="0" applyFont="1" applyBorder="1"/>
    <xf numFmtId="0" fontId="31" fillId="0" borderId="0" xfId="0" applyFont="1" applyAlignment="1"/>
    <xf numFmtId="0" fontId="42" fillId="0" borderId="0" xfId="0" applyFont="1" applyAlignment="1">
      <alignment vertical="center"/>
    </xf>
    <xf numFmtId="0" fontId="42" fillId="0" borderId="0" xfId="0" applyFont="1" applyAlignment="1">
      <alignment wrapText="1"/>
    </xf>
    <xf numFmtId="0" fontId="31" fillId="0" borderId="0" xfId="0" applyFont="1" applyAlignment="1">
      <alignment wrapText="1"/>
    </xf>
    <xf numFmtId="0" fontId="31" fillId="0" borderId="0" xfId="0" applyFont="1"/>
    <xf numFmtId="0" fontId="33" fillId="2" borderId="0" xfId="0" applyFont="1" applyFill="1" applyBorder="1"/>
    <xf numFmtId="0" fontId="44" fillId="2" borderId="0" xfId="0" applyFont="1" applyFill="1" applyBorder="1" applyAlignment="1">
      <alignment horizontal="center" vertical="top"/>
    </xf>
    <xf numFmtId="0" fontId="33" fillId="2" borderId="0" xfId="0" applyFont="1" applyFill="1" applyBorder="1" applyAlignment="1">
      <alignment horizontal="center"/>
    </xf>
    <xf numFmtId="0" fontId="31" fillId="2" borderId="0" xfId="0" applyFont="1" applyFill="1" applyBorder="1" applyAlignment="1"/>
    <xf numFmtId="0" fontId="33" fillId="2" borderId="0" xfId="0" applyFont="1" applyFill="1" applyBorder="1" applyAlignment="1"/>
    <xf numFmtId="0" fontId="1" fillId="0" borderId="0" xfId="0" applyFont="1" applyBorder="1" applyAlignment="1"/>
    <xf numFmtId="3" fontId="1" fillId="0" borderId="0" xfId="0" applyNumberFormat="1" applyFont="1" applyBorder="1" applyAlignment="1"/>
    <xf numFmtId="3" fontId="1" fillId="23" borderId="0" xfId="0" applyNumberFormat="1" applyFont="1" applyFill="1" applyAlignment="1"/>
    <xf numFmtId="0" fontId="33" fillId="2" borderId="0" xfId="0" applyFont="1" applyFill="1" applyBorder="1" applyAlignment="1">
      <alignment horizontal="center" wrapText="1"/>
    </xf>
    <xf numFmtId="3" fontId="44" fillId="2" borderId="0" xfId="0" applyNumberFormat="1" applyFont="1" applyFill="1" applyBorder="1" applyAlignment="1">
      <alignment horizontal="center"/>
    </xf>
    <xf numFmtId="0" fontId="31" fillId="2" borderId="0" xfId="0" applyFont="1" applyFill="1" applyBorder="1"/>
    <xf numFmtId="3" fontId="1" fillId="0" borderId="0" xfId="0" applyNumberFormat="1" applyFont="1" applyBorder="1" applyAlignment="1">
      <alignment horizontal="center"/>
    </xf>
    <xf numFmtId="0" fontId="43" fillId="0" borderId="0" xfId="0" applyFont="1" applyAlignment="1">
      <alignment vertical="center"/>
    </xf>
    <xf numFmtId="0" fontId="43" fillId="0" borderId="0" xfId="0" applyFont="1" applyAlignment="1">
      <alignment wrapText="1"/>
    </xf>
    <xf numFmtId="0" fontId="42" fillId="2" borderId="0" xfId="0" applyFont="1" applyFill="1" applyAlignment="1"/>
    <xf numFmtId="0" fontId="42" fillId="2" borderId="0" xfId="0" applyFont="1" applyFill="1" applyBorder="1" applyAlignment="1">
      <alignment vertical="top" wrapText="1"/>
    </xf>
    <xf numFmtId="0" fontId="42" fillId="2" borderId="0" xfId="0" applyFont="1" applyFill="1" applyAlignment="1">
      <alignment wrapText="1"/>
    </xf>
    <xf numFmtId="0" fontId="31" fillId="2" borderId="0" xfId="0" applyFont="1" applyFill="1" applyAlignment="1">
      <alignment wrapText="1"/>
    </xf>
    <xf numFmtId="0" fontId="33" fillId="0" borderId="0" xfId="0" applyFont="1"/>
    <xf numFmtId="0" fontId="42" fillId="2" borderId="0" xfId="0" applyFont="1" applyFill="1" applyBorder="1" applyAlignment="1">
      <alignment vertical="center"/>
    </xf>
    <xf numFmtId="0" fontId="33" fillId="0" borderId="0" xfId="0" applyFont="1" applyBorder="1" applyAlignment="1"/>
    <xf numFmtId="0" fontId="31" fillId="0" borderId="0" xfId="0" applyFont="1" applyBorder="1" applyAlignment="1"/>
    <xf numFmtId="0" fontId="42" fillId="2" borderId="0" xfId="0" applyFont="1" applyFill="1" applyAlignment="1">
      <alignment horizontal="left"/>
    </xf>
    <xf numFmtId="0" fontId="42" fillId="2" borderId="0" xfId="0" applyFont="1" applyFill="1" applyAlignment="1">
      <alignment vertical="top" wrapText="1"/>
    </xf>
    <xf numFmtId="0" fontId="42" fillId="2" borderId="0" xfId="0" applyFont="1" applyFill="1" applyBorder="1" applyAlignment="1">
      <alignment horizontal="left"/>
    </xf>
    <xf numFmtId="0" fontId="42" fillId="2" borderId="0" xfId="0" applyFont="1" applyFill="1" applyAlignment="1">
      <alignment vertical="center"/>
    </xf>
    <xf numFmtId="0" fontId="1" fillId="2" borderId="0" xfId="0" applyFont="1" applyFill="1" applyAlignment="1">
      <alignment wrapText="1"/>
    </xf>
    <xf numFmtId="0" fontId="5" fillId="15" borderId="20" xfId="0" applyFont="1" applyFill="1" applyBorder="1" applyAlignment="1" applyProtection="1">
      <alignment vertical="center" readingOrder="1"/>
      <protection locked="0"/>
    </xf>
    <xf numFmtId="0" fontId="5" fillId="15" borderId="56" xfId="0" applyFont="1" applyFill="1" applyBorder="1" applyAlignment="1" applyProtection="1">
      <alignment vertical="center" readingOrder="1"/>
      <protection locked="0"/>
    </xf>
    <xf numFmtId="0" fontId="5" fillId="15" borderId="19" xfId="0" applyFont="1" applyFill="1" applyBorder="1" applyAlignment="1" applyProtection="1">
      <alignment vertical="center" readingOrder="1"/>
      <protection locked="0"/>
    </xf>
    <xf numFmtId="0" fontId="5" fillId="2" borderId="2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14" fillId="15" borderId="56" xfId="0" applyFont="1" applyFill="1" applyBorder="1" applyAlignment="1" applyProtection="1">
      <alignment horizontal="justify" vertical="center"/>
      <protection locked="0"/>
    </xf>
    <xf numFmtId="0" fontId="14" fillId="15" borderId="19" xfId="0" applyFont="1" applyFill="1" applyBorder="1" applyAlignment="1" applyProtection="1">
      <alignment horizontal="justify" vertical="center"/>
      <protection locked="0"/>
    </xf>
    <xf numFmtId="173" fontId="1" fillId="17" borderId="72" xfId="2" applyNumberFormat="1" applyFont="1" applyFill="1" applyBorder="1" applyAlignment="1" applyProtection="1">
      <alignment vertical="center" wrapText="1"/>
      <protection locked="0"/>
    </xf>
    <xf numFmtId="0" fontId="48" fillId="16" borderId="1" xfId="0" applyFont="1" applyFill="1" applyBorder="1" applyAlignment="1">
      <alignment horizontal="center" vertical="center" wrapText="1"/>
    </xf>
    <xf numFmtId="0" fontId="17" fillId="15" borderId="56" xfId="0" applyFont="1" applyFill="1" applyBorder="1" applyAlignment="1" applyProtection="1">
      <alignment horizontal="left" vertical="top" wrapText="1"/>
      <protection locked="0"/>
    </xf>
    <xf numFmtId="0" fontId="17" fillId="15" borderId="24" xfId="0" applyFont="1" applyFill="1" applyBorder="1" applyAlignment="1" applyProtection="1">
      <alignment horizontal="left" vertical="top" wrapText="1"/>
      <protection locked="0"/>
    </xf>
    <xf numFmtId="176" fontId="47" fillId="8" borderId="41" xfId="7" applyNumberFormat="1" applyFont="1" applyFill="1" applyBorder="1" applyAlignment="1" applyProtection="1">
      <alignment horizontal="center" wrapText="1"/>
    </xf>
    <xf numFmtId="177" fontId="47" fillId="8" borderId="41" xfId="0" applyNumberFormat="1" applyFont="1" applyFill="1" applyBorder="1" applyAlignment="1" applyProtection="1">
      <alignment horizontal="center" wrapText="1"/>
    </xf>
    <xf numFmtId="43" fontId="47" fillId="8" borderId="41" xfId="0" applyNumberFormat="1" applyFont="1" applyFill="1" applyBorder="1" applyAlignment="1" applyProtection="1">
      <alignment horizontal="center" wrapText="1"/>
    </xf>
    <xf numFmtId="0" fontId="67" fillId="0" borderId="21" xfId="0" applyFont="1" applyFill="1" applyBorder="1" applyAlignment="1">
      <alignment horizontal="left" vertical="center"/>
    </xf>
    <xf numFmtId="0" fontId="68" fillId="0" borderId="21" xfId="0" applyFont="1" applyFill="1" applyBorder="1" applyAlignment="1">
      <alignment horizontal="left" vertical="center"/>
    </xf>
    <xf numFmtId="0" fontId="45" fillId="4" borderId="11" xfId="0" applyFont="1" applyFill="1" applyBorder="1" applyAlignment="1">
      <alignment horizontal="center"/>
    </xf>
    <xf numFmtId="0" fontId="67" fillId="0" borderId="1" xfId="0" applyFont="1" applyFill="1" applyBorder="1" applyAlignment="1">
      <alignment horizontal="left" vertical="center"/>
    </xf>
    <xf numFmtId="0" fontId="68" fillId="0" borderId="1" xfId="0" applyFont="1" applyFill="1" applyBorder="1" applyAlignment="1">
      <alignment horizontal="left" vertical="center"/>
    </xf>
    <xf numFmtId="0" fontId="0" fillId="2" borderId="0" xfId="0" applyFont="1" applyFill="1" applyAlignment="1">
      <alignment vertical="top" wrapText="1"/>
    </xf>
    <xf numFmtId="0" fontId="5" fillId="0" borderId="33"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3" fontId="5" fillId="15" borderId="43" xfId="0" applyNumberFormat="1" applyFont="1" applyFill="1" applyBorder="1" applyAlignment="1" applyProtection="1">
      <alignment horizontal="center"/>
      <protection locked="0"/>
    </xf>
    <xf numFmtId="0" fontId="0" fillId="0" borderId="57" xfId="0" applyBorder="1"/>
    <xf numFmtId="0" fontId="0" fillId="0" borderId="75" xfId="0" applyBorder="1"/>
    <xf numFmtId="168" fontId="5" fillId="15" borderId="20" xfId="0" applyNumberFormat="1" applyFont="1" applyFill="1" applyBorder="1" applyAlignment="1" applyProtection="1">
      <alignment horizontal="center"/>
      <protection locked="0"/>
    </xf>
    <xf numFmtId="168" fontId="5" fillId="15" borderId="56" xfId="0" applyNumberFormat="1" applyFont="1" applyFill="1" applyBorder="1" applyAlignment="1" applyProtection="1">
      <alignment horizontal="center"/>
      <protection locked="0"/>
    </xf>
    <xf numFmtId="168" fontId="5" fillId="15" borderId="19" xfId="0" applyNumberFormat="1" applyFont="1" applyFill="1" applyBorder="1" applyAlignment="1" applyProtection="1">
      <alignment horizontal="center"/>
      <protection locked="0"/>
    </xf>
    <xf numFmtId="0" fontId="5" fillId="0" borderId="40" xfId="0" applyFont="1" applyFill="1" applyBorder="1" applyAlignment="1" applyProtection="1">
      <alignment horizontal="left" vertical="top" wrapText="1"/>
    </xf>
    <xf numFmtId="0" fontId="5" fillId="0" borderId="1" xfId="0" applyFont="1" applyFill="1" applyBorder="1" applyAlignment="1" applyProtection="1">
      <alignment horizontal="left" vertical="top" wrapText="1"/>
    </xf>
    <xf numFmtId="166" fontId="5" fillId="12" borderId="43" xfId="0" applyNumberFormat="1" applyFont="1" applyFill="1" applyBorder="1" applyAlignment="1" applyProtection="1">
      <alignment horizontal="center" vertical="center"/>
    </xf>
    <xf numFmtId="166" fontId="5" fillId="12" borderId="57" xfId="0" applyNumberFormat="1" applyFont="1" applyFill="1" applyBorder="1" applyAlignment="1" applyProtection="1">
      <alignment horizontal="center" vertical="center"/>
    </xf>
    <xf numFmtId="166" fontId="5" fillId="12" borderId="75" xfId="0" applyNumberFormat="1" applyFont="1" applyFill="1" applyBorder="1" applyAlignment="1" applyProtection="1">
      <alignment horizontal="center" vertical="center"/>
    </xf>
    <xf numFmtId="168" fontId="5" fillId="12" borderId="20" xfId="0" applyNumberFormat="1" applyFont="1" applyFill="1" applyBorder="1" applyAlignment="1" applyProtection="1">
      <alignment horizontal="center" vertical="center"/>
    </xf>
    <xf numFmtId="168" fontId="5" fillId="12" borderId="56" xfId="0" applyNumberFormat="1" applyFont="1" applyFill="1" applyBorder="1" applyAlignment="1" applyProtection="1">
      <alignment horizontal="center" vertical="center"/>
    </xf>
    <xf numFmtId="168" fontId="5" fillId="12" borderId="19" xfId="0" applyNumberFormat="1" applyFont="1" applyFill="1" applyBorder="1" applyAlignment="1" applyProtection="1">
      <alignment horizontal="center" vertical="center"/>
    </xf>
    <xf numFmtId="166" fontId="5" fillId="12" borderId="20" xfId="0" applyNumberFormat="1" applyFont="1" applyFill="1" applyBorder="1" applyAlignment="1" applyProtection="1">
      <alignment horizontal="center" vertical="center"/>
    </xf>
    <xf numFmtId="166" fontId="5" fillId="12" borderId="56" xfId="0" applyNumberFormat="1" applyFont="1" applyFill="1" applyBorder="1" applyAlignment="1" applyProtection="1">
      <alignment horizontal="center" vertical="center"/>
    </xf>
    <xf numFmtId="166" fontId="5" fillId="12" borderId="24" xfId="0" applyNumberFormat="1" applyFont="1" applyFill="1" applyBorder="1" applyAlignment="1" applyProtection="1">
      <alignment horizontal="center" vertical="center"/>
    </xf>
    <xf numFmtId="1" fontId="5" fillId="12" borderId="20" xfId="0" applyNumberFormat="1" applyFont="1" applyFill="1" applyBorder="1" applyAlignment="1" applyProtection="1">
      <alignment horizontal="center" vertical="center"/>
    </xf>
    <xf numFmtId="1" fontId="5" fillId="12" borderId="56" xfId="0" applyNumberFormat="1" applyFont="1" applyFill="1" applyBorder="1" applyAlignment="1" applyProtection="1">
      <alignment horizontal="center" vertical="center"/>
    </xf>
    <xf numFmtId="1" fontId="5" fillId="12" borderId="19" xfId="0" applyNumberFormat="1" applyFont="1" applyFill="1" applyBorder="1" applyAlignment="1" applyProtection="1">
      <alignment horizontal="center" vertical="center"/>
    </xf>
    <xf numFmtId="166" fontId="5" fillId="12" borderId="19" xfId="0" applyNumberFormat="1" applyFont="1" applyFill="1" applyBorder="1" applyAlignment="1" applyProtection="1">
      <alignment horizontal="center" vertical="center"/>
    </xf>
    <xf numFmtId="3" fontId="5" fillId="15" borderId="57" xfId="0" applyNumberFormat="1" applyFont="1" applyFill="1" applyBorder="1" applyAlignment="1" applyProtection="1">
      <alignment horizontal="center"/>
      <protection locked="0"/>
    </xf>
    <xf numFmtId="3" fontId="5" fillId="15" borderId="75" xfId="0" applyNumberFormat="1" applyFont="1" applyFill="1" applyBorder="1" applyAlignment="1" applyProtection="1">
      <alignment horizontal="center"/>
      <protection locked="0"/>
    </xf>
    <xf numFmtId="0" fontId="0" fillId="0" borderId="56" xfId="0" applyBorder="1"/>
    <xf numFmtId="0" fontId="0" fillId="0" borderId="19" xfId="0" applyBorder="1"/>
    <xf numFmtId="166" fontId="5" fillId="12" borderId="52" xfId="6" applyNumberFormat="1" applyFont="1" applyFill="1" applyBorder="1" applyAlignment="1" applyProtection="1">
      <alignment horizontal="right" vertical="top" wrapText="1"/>
    </xf>
    <xf numFmtId="0" fontId="16" fillId="2" borderId="36" xfId="0" applyFont="1" applyFill="1" applyBorder="1" applyAlignment="1" applyProtection="1">
      <alignment horizontal="center" vertical="top" wrapText="1"/>
    </xf>
    <xf numFmtId="0" fontId="16" fillId="2" borderId="72" xfId="0" applyFont="1" applyFill="1" applyBorder="1" applyAlignment="1" applyProtection="1">
      <alignment horizontal="center" vertical="top" wrapText="1"/>
    </xf>
    <xf numFmtId="166" fontId="5" fillId="12" borderId="26" xfId="0" applyNumberFormat="1" applyFont="1" applyFill="1" applyBorder="1" applyAlignment="1" applyProtection="1">
      <alignment horizontal="center" vertical="center"/>
    </xf>
    <xf numFmtId="2" fontId="5" fillId="12" borderId="20" xfId="0" applyNumberFormat="1" applyFont="1" applyFill="1" applyBorder="1" applyAlignment="1" applyProtection="1">
      <alignment horizontal="center" vertical="center"/>
    </xf>
    <xf numFmtId="2" fontId="5" fillId="12" borderId="56" xfId="0" applyNumberFormat="1" applyFont="1" applyFill="1" applyBorder="1" applyAlignment="1" applyProtection="1">
      <alignment horizontal="center" vertical="center"/>
    </xf>
    <xf numFmtId="2" fontId="5" fillId="12" borderId="19" xfId="0" applyNumberFormat="1" applyFont="1" applyFill="1" applyBorder="1" applyAlignment="1" applyProtection="1">
      <alignment horizontal="center" vertical="center"/>
    </xf>
    <xf numFmtId="0" fontId="0" fillId="0" borderId="1" xfId="0" applyBorder="1" applyAlignment="1" applyProtection="1">
      <alignment horizontal="left" vertical="top" wrapText="1"/>
    </xf>
    <xf numFmtId="0" fontId="0" fillId="0" borderId="20" xfId="0" applyBorder="1" applyAlignment="1" applyProtection="1">
      <alignment horizontal="left" vertical="top" wrapText="1"/>
    </xf>
    <xf numFmtId="168" fontId="5" fillId="11" borderId="20" xfId="0" applyNumberFormat="1" applyFont="1" applyFill="1" applyBorder="1" applyAlignment="1" applyProtection="1">
      <alignment horizontal="right" vertical="top" wrapText="1"/>
    </xf>
    <xf numFmtId="168" fontId="5" fillId="11" borderId="56" xfId="0" applyNumberFormat="1" applyFont="1" applyFill="1" applyBorder="1" applyAlignment="1" applyProtection="1">
      <alignment horizontal="right" vertical="top" wrapText="1"/>
    </xf>
    <xf numFmtId="168" fontId="5" fillId="11" borderId="19" xfId="0" applyNumberFormat="1" applyFont="1" applyFill="1" applyBorder="1" applyAlignment="1" applyProtection="1">
      <alignment horizontal="right" vertical="top" wrapText="1"/>
    </xf>
    <xf numFmtId="168" fontId="5" fillId="11" borderId="62" xfId="0" applyNumberFormat="1" applyFont="1" applyFill="1" applyBorder="1" applyAlignment="1" applyProtection="1">
      <alignment horizontal="right" vertical="top" wrapText="1"/>
    </xf>
    <xf numFmtId="168" fontId="5" fillId="12" borderId="1" xfId="0" applyNumberFormat="1" applyFont="1" applyFill="1" applyBorder="1" applyAlignment="1" applyProtection="1">
      <alignment horizontal="right" vertical="top" wrapText="1"/>
    </xf>
    <xf numFmtId="168" fontId="5" fillId="12" borderId="41" xfId="0" applyNumberFormat="1" applyFont="1" applyFill="1" applyBorder="1" applyAlignment="1" applyProtection="1">
      <alignment horizontal="right" vertical="top" wrapText="1"/>
    </xf>
    <xf numFmtId="0" fontId="16" fillId="0" borderId="80" xfId="0" applyFont="1" applyFill="1" applyBorder="1" applyAlignment="1" applyProtection="1">
      <alignment horizontal="center" vertical="top" wrapText="1"/>
      <protection locked="0"/>
    </xf>
    <xf numFmtId="0" fontId="16" fillId="0" borderId="79" xfId="0" applyFont="1" applyFill="1" applyBorder="1" applyAlignment="1" applyProtection="1">
      <alignment horizontal="center" vertical="top" wrapText="1"/>
      <protection locked="0"/>
    </xf>
    <xf numFmtId="0" fontId="16" fillId="0" borderId="34"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left" vertical="top" wrapText="1"/>
    </xf>
    <xf numFmtId="0" fontId="22" fillId="2" borderId="72" xfId="0" applyFont="1" applyFill="1" applyBorder="1" applyAlignment="1" applyProtection="1">
      <alignment horizontal="center" vertical="top" wrapText="1"/>
      <protection locked="0"/>
    </xf>
    <xf numFmtId="0" fontId="22" fillId="2" borderId="35" xfId="0" applyFont="1" applyFill="1" applyBorder="1" applyAlignment="1" applyProtection="1">
      <alignment horizontal="center" vertical="top" wrapText="1"/>
      <protection locked="0"/>
    </xf>
    <xf numFmtId="168" fontId="5" fillId="12" borderId="40" xfId="0" applyNumberFormat="1" applyFont="1" applyFill="1" applyBorder="1" applyAlignment="1" applyProtection="1">
      <alignment horizontal="right" vertical="top" wrapText="1"/>
    </xf>
    <xf numFmtId="0" fontId="5" fillId="0" borderId="31" xfId="0" applyFont="1" applyFill="1" applyBorder="1" applyAlignment="1" applyProtection="1">
      <alignment horizontal="left" vertical="top" wrapText="1"/>
    </xf>
    <xf numFmtId="0" fontId="5" fillId="0" borderId="52" xfId="0" applyFont="1" applyFill="1" applyBorder="1" applyAlignment="1" applyProtection="1">
      <alignment horizontal="left" vertical="top" wrapText="1"/>
    </xf>
    <xf numFmtId="0" fontId="14" fillId="15" borderId="20" xfId="0" applyFont="1" applyFill="1" applyBorder="1" applyAlignment="1" applyProtection="1">
      <alignment horizontal="center" vertical="center"/>
      <protection locked="0"/>
    </xf>
    <xf numFmtId="0" fontId="14" fillId="15" borderId="56" xfId="0" applyFont="1" applyFill="1" applyBorder="1" applyAlignment="1" applyProtection="1">
      <alignment horizontal="center" vertical="center"/>
      <protection locked="0"/>
    </xf>
    <xf numFmtId="0" fontId="14" fillId="15" borderId="19" xfId="0" applyFont="1" applyFill="1" applyBorder="1" applyAlignment="1" applyProtection="1">
      <alignment horizontal="center" vertical="center"/>
      <protection locked="0"/>
    </xf>
    <xf numFmtId="0" fontId="14" fillId="15" borderId="20" xfId="0" applyFont="1" applyFill="1" applyBorder="1" applyAlignment="1" applyProtection="1">
      <alignment horizontal="left" vertical="center"/>
      <protection locked="0"/>
    </xf>
    <xf numFmtId="0" fontId="14" fillId="15" borderId="56" xfId="0" applyFont="1" applyFill="1" applyBorder="1" applyAlignment="1" applyProtection="1">
      <alignment horizontal="left" vertical="center"/>
      <protection locked="0"/>
    </xf>
    <xf numFmtId="0" fontId="14" fillId="15" borderId="19" xfId="0" applyFont="1" applyFill="1" applyBorder="1" applyAlignment="1" applyProtection="1">
      <alignment horizontal="left" vertical="center"/>
      <protection locked="0"/>
    </xf>
    <xf numFmtId="0" fontId="17" fillId="15" borderId="20" xfId="0" applyFont="1" applyFill="1" applyBorder="1" applyAlignment="1" applyProtection="1">
      <alignment horizontal="left" vertical="center" wrapText="1"/>
      <protection locked="0"/>
    </xf>
    <xf numFmtId="0" fontId="17" fillId="15" borderId="56" xfId="0" applyFont="1" applyFill="1" applyBorder="1" applyAlignment="1" applyProtection="1">
      <alignment horizontal="left" vertical="center" wrapText="1"/>
      <protection locked="0"/>
    </xf>
    <xf numFmtId="0" fontId="17" fillId="15" borderId="19" xfId="0" applyFont="1" applyFill="1" applyBorder="1" applyAlignment="1" applyProtection="1">
      <alignment horizontal="left" vertical="center" wrapText="1"/>
      <protection locked="0"/>
    </xf>
    <xf numFmtId="0" fontId="5" fillId="15" borderId="20" xfId="0" applyFont="1" applyFill="1" applyBorder="1" applyAlignment="1" applyProtection="1">
      <alignment horizontal="left" vertical="center"/>
      <protection locked="0"/>
    </xf>
    <xf numFmtId="0" fontId="5" fillId="15" borderId="56" xfId="0" applyFont="1" applyFill="1" applyBorder="1" applyAlignment="1" applyProtection="1">
      <alignment horizontal="left" vertical="center"/>
      <protection locked="0"/>
    </xf>
    <xf numFmtId="0" fontId="5" fillId="15" borderId="19" xfId="0" applyFont="1" applyFill="1" applyBorder="1" applyAlignment="1" applyProtection="1">
      <alignment horizontal="left" vertical="center"/>
      <protection locked="0"/>
    </xf>
    <xf numFmtId="0" fontId="5" fillId="0" borderId="62" xfId="0" applyFont="1" applyBorder="1" applyAlignment="1" applyProtection="1">
      <alignment horizontal="left" vertical="top" wrapText="1"/>
      <protection locked="0"/>
    </xf>
    <xf numFmtId="0" fontId="5" fillId="0" borderId="56"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16" fillId="0" borderId="20" xfId="0" applyFont="1" applyBorder="1" applyAlignment="1" applyProtection="1">
      <alignment horizontal="center" vertical="center"/>
      <protection locked="0"/>
    </xf>
    <xf numFmtId="0" fontId="16" fillId="0" borderId="56"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 fillId="2" borderId="56"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6" fillId="0" borderId="39" xfId="0" quotePrefix="1" applyFont="1" applyBorder="1" applyAlignment="1" applyProtection="1">
      <alignment horizontal="center" vertical="center" wrapText="1"/>
      <protection locked="0"/>
    </xf>
    <xf numFmtId="0" fontId="16" fillId="0" borderId="79" xfId="0" quotePrefix="1" applyFont="1" applyBorder="1" applyAlignment="1" applyProtection="1">
      <alignment horizontal="center" vertical="center" wrapText="1"/>
      <protection locked="0"/>
    </xf>
    <xf numFmtId="0" fontId="16" fillId="0" borderId="23" xfId="0" quotePrefix="1" applyFont="1" applyBorder="1" applyAlignment="1" applyProtection="1">
      <alignment horizontal="center" vertical="center" wrapText="1"/>
      <protection locked="0"/>
    </xf>
    <xf numFmtId="0" fontId="5" fillId="15" borderId="12" xfId="0" applyFont="1" applyFill="1" applyBorder="1" applyAlignment="1" applyProtection="1">
      <alignment horizontal="center" vertical="center" wrapText="1"/>
      <protection locked="0"/>
    </xf>
    <xf numFmtId="0" fontId="5" fillId="15" borderId="67" xfId="0" applyFont="1" applyFill="1" applyBorder="1" applyAlignment="1" applyProtection="1">
      <alignment horizontal="center" vertical="center" wrapText="1"/>
      <protection locked="0"/>
    </xf>
    <xf numFmtId="0" fontId="5" fillId="15" borderId="13" xfId="0" applyFont="1" applyFill="1" applyBorder="1" applyAlignment="1" applyProtection="1">
      <alignment horizontal="center" vertical="center" wrapText="1"/>
      <protection locked="0"/>
    </xf>
    <xf numFmtId="0" fontId="5" fillId="15" borderId="14" xfId="0" applyFont="1" applyFill="1" applyBorder="1" applyAlignment="1" applyProtection="1">
      <alignment horizontal="center" vertical="center" wrapText="1"/>
      <protection locked="0"/>
    </xf>
    <xf numFmtId="0" fontId="5" fillId="15" borderId="0" xfId="0" applyFont="1" applyFill="1" applyBorder="1" applyAlignment="1" applyProtection="1">
      <alignment horizontal="center" vertical="center" wrapText="1"/>
      <protection locked="0"/>
    </xf>
    <xf numFmtId="0" fontId="5" fillId="15" borderId="15" xfId="0" applyFont="1" applyFill="1" applyBorder="1" applyAlignment="1" applyProtection="1">
      <alignment horizontal="center" vertical="center" wrapText="1"/>
      <protection locked="0"/>
    </xf>
    <xf numFmtId="0" fontId="5" fillId="15" borderId="16" xfId="0" applyFont="1" applyFill="1" applyBorder="1" applyAlignment="1" applyProtection="1">
      <alignment horizontal="center" vertical="center" wrapText="1"/>
      <protection locked="0"/>
    </xf>
    <xf numFmtId="0" fontId="5" fillId="15" borderId="17" xfId="0" applyFont="1" applyFill="1" applyBorder="1" applyAlignment="1" applyProtection="1">
      <alignment horizontal="center" vertical="center" wrapText="1"/>
      <protection locked="0"/>
    </xf>
    <xf numFmtId="0" fontId="5" fillId="15" borderId="18"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protection locked="0"/>
    </xf>
    <xf numFmtId="0" fontId="21" fillId="0" borderId="56"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5" fillId="12" borderId="1" xfId="0" applyFont="1" applyFill="1" applyBorder="1" applyAlignment="1" applyProtection="1">
      <alignment horizontal="center" vertical="center"/>
    </xf>
    <xf numFmtId="0" fontId="5" fillId="12" borderId="20" xfId="0" applyFont="1" applyFill="1" applyBorder="1" applyAlignment="1" applyProtection="1">
      <alignment horizontal="center" vertical="center"/>
    </xf>
    <xf numFmtId="0" fontId="5" fillId="12" borderId="19" xfId="0" applyFont="1" applyFill="1" applyBorder="1" applyAlignment="1" applyProtection="1">
      <alignment horizontal="center" vertical="center"/>
    </xf>
    <xf numFmtId="168" fontId="5" fillId="12" borderId="20" xfId="0" applyNumberFormat="1" applyFont="1" applyFill="1" applyBorder="1" applyAlignment="1" applyProtection="1">
      <alignment horizontal="center"/>
    </xf>
    <xf numFmtId="168" fontId="5" fillId="12" borderId="56" xfId="0" applyNumberFormat="1" applyFont="1" applyFill="1" applyBorder="1" applyAlignment="1" applyProtection="1">
      <alignment horizontal="center"/>
    </xf>
    <xf numFmtId="168" fontId="5" fillId="12" borderId="24" xfId="0" applyNumberFormat="1" applyFont="1" applyFill="1" applyBorder="1" applyAlignment="1" applyProtection="1">
      <alignment horizontal="center"/>
    </xf>
    <xf numFmtId="0" fontId="14" fillId="0" borderId="0"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21" fillId="2" borderId="16" xfId="0" applyFont="1" applyFill="1" applyBorder="1" applyAlignment="1" applyProtection="1">
      <alignment horizontal="left" vertical="center" wrapText="1"/>
      <protection locked="0"/>
    </xf>
    <xf numFmtId="0" fontId="21" fillId="2" borderId="17" xfId="0" applyFont="1" applyFill="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168" fontId="5" fillId="15" borderId="1" xfId="0" applyNumberFormat="1" applyFont="1" applyFill="1" applyBorder="1" applyAlignment="1" applyProtection="1">
      <alignment horizontal="right" vertical="top" wrapText="1"/>
      <protection locked="0"/>
    </xf>
    <xf numFmtId="168" fontId="5" fillId="15" borderId="41" xfId="0" applyNumberFormat="1" applyFont="1" applyFill="1" applyBorder="1" applyAlignment="1" applyProtection="1">
      <alignment horizontal="right" vertical="top" wrapText="1"/>
      <protection locked="0"/>
    </xf>
    <xf numFmtId="0" fontId="16" fillId="2" borderId="1" xfId="0" applyFont="1" applyFill="1" applyBorder="1" applyAlignment="1" applyProtection="1">
      <alignment horizontal="center" vertical="center"/>
    </xf>
    <xf numFmtId="0" fontId="5" fillId="0" borderId="36" xfId="0" quotePrefix="1" applyFont="1" applyFill="1" applyBorder="1" applyAlignment="1" applyProtection="1">
      <alignment horizontal="center" vertical="top" wrapText="1"/>
    </xf>
    <xf numFmtId="0" fontId="5" fillId="0" borderId="72" xfId="0" applyFont="1" applyFill="1" applyBorder="1" applyAlignment="1" applyProtection="1">
      <alignment horizontal="center" vertical="top" wrapText="1"/>
    </xf>
    <xf numFmtId="0" fontId="5" fillId="0" borderId="35" xfId="0" applyFont="1" applyFill="1" applyBorder="1" applyAlignment="1" applyProtection="1">
      <alignment horizontal="center" vertical="top" wrapText="1"/>
    </xf>
    <xf numFmtId="168" fontId="5" fillId="11" borderId="24" xfId="0" applyNumberFormat="1" applyFont="1" applyFill="1" applyBorder="1" applyAlignment="1" applyProtection="1">
      <alignment horizontal="right" vertical="top" wrapText="1"/>
    </xf>
    <xf numFmtId="166" fontId="5" fillId="12" borderId="27" xfId="0" applyNumberFormat="1" applyFont="1" applyFill="1" applyBorder="1" applyAlignment="1" applyProtection="1">
      <alignment horizontal="center" vertical="center"/>
    </xf>
    <xf numFmtId="166" fontId="5" fillId="12" borderId="64" xfId="0" applyNumberFormat="1" applyFont="1" applyFill="1" applyBorder="1" applyAlignment="1" applyProtection="1">
      <alignment horizontal="center" vertical="center"/>
    </xf>
    <xf numFmtId="166" fontId="5" fillId="12" borderId="65" xfId="0" applyNumberFormat="1" applyFont="1" applyFill="1" applyBorder="1" applyAlignment="1" applyProtection="1">
      <alignment horizontal="center" vertical="center"/>
    </xf>
    <xf numFmtId="166" fontId="5" fillId="12" borderId="11" xfId="0" applyNumberFormat="1" applyFont="1" applyFill="1" applyBorder="1" applyAlignment="1" applyProtection="1">
      <alignment horizontal="center" vertical="center"/>
    </xf>
    <xf numFmtId="166" fontId="5" fillId="12" borderId="0" xfId="0" applyNumberFormat="1" applyFont="1" applyFill="1" applyBorder="1" applyAlignment="1" applyProtection="1">
      <alignment horizontal="center" vertical="center"/>
    </xf>
    <xf numFmtId="166" fontId="5" fillId="12" borderId="10" xfId="0" applyNumberFormat="1" applyFont="1" applyFill="1" applyBorder="1" applyAlignment="1" applyProtection="1">
      <alignment horizontal="center" vertical="center"/>
    </xf>
    <xf numFmtId="166" fontId="5" fillId="12" borderId="30" xfId="0" applyNumberFormat="1" applyFont="1" applyFill="1" applyBorder="1" applyAlignment="1" applyProtection="1">
      <alignment horizontal="center" vertical="center"/>
    </xf>
    <xf numFmtId="166" fontId="5" fillId="12" borderId="58" xfId="0" applyNumberFormat="1" applyFont="1" applyFill="1" applyBorder="1" applyAlignment="1" applyProtection="1">
      <alignment horizontal="center" vertical="center"/>
    </xf>
    <xf numFmtId="166" fontId="5" fillId="12" borderId="21" xfId="0" applyNumberFormat="1" applyFont="1" applyFill="1" applyBorder="1" applyAlignment="1" applyProtection="1">
      <alignment horizontal="center" vertical="center"/>
    </xf>
    <xf numFmtId="0" fontId="24" fillId="2" borderId="11" xfId="0" applyFont="1" applyFill="1" applyBorder="1" applyAlignment="1" applyProtection="1">
      <alignment horizontal="left" vertical="top" wrapText="1"/>
      <protection locked="0"/>
    </xf>
    <xf numFmtId="0" fontId="24" fillId="2" borderId="0" xfId="0" applyFont="1" applyFill="1" applyBorder="1" applyAlignment="1" applyProtection="1">
      <alignment horizontal="left" vertical="top" wrapText="1"/>
      <protection locked="0"/>
    </xf>
    <xf numFmtId="0" fontId="24" fillId="2" borderId="10" xfId="0" applyFont="1" applyFill="1" applyBorder="1" applyAlignment="1" applyProtection="1">
      <alignment horizontal="left" vertical="top" wrapText="1"/>
      <protection locked="0"/>
    </xf>
    <xf numFmtId="0" fontId="0" fillId="2" borderId="0"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14" fillId="15" borderId="19" xfId="0" applyFont="1" applyFill="1" applyBorder="1" applyAlignment="1" applyProtection="1">
      <alignment horizontal="justify" vertical="center" wrapText="1"/>
      <protection locked="0"/>
    </xf>
    <xf numFmtId="0" fontId="14" fillId="15" borderId="1" xfId="0" applyFont="1" applyFill="1" applyBorder="1" applyAlignment="1" applyProtection="1">
      <alignment horizontal="justify" vertical="center" wrapText="1"/>
      <protection locked="0"/>
    </xf>
    <xf numFmtId="169" fontId="5" fillId="12" borderId="86" xfId="0" applyNumberFormat="1" applyFont="1" applyFill="1" applyBorder="1" applyAlignment="1" applyProtection="1">
      <alignment horizontal="center" vertical="center"/>
    </xf>
    <xf numFmtId="169" fontId="5" fillId="12" borderId="67" xfId="0" applyNumberFormat="1" applyFont="1" applyFill="1" applyBorder="1" applyAlignment="1" applyProtection="1">
      <alignment horizontal="center" vertical="center"/>
    </xf>
    <xf numFmtId="169" fontId="5" fillId="12" borderId="13" xfId="0" applyNumberFormat="1" applyFont="1" applyFill="1" applyBorder="1" applyAlignment="1" applyProtection="1">
      <alignment horizontal="center" vertical="center"/>
    </xf>
    <xf numFmtId="0" fontId="1" fillId="2" borderId="12" xfId="0" applyFont="1" applyFill="1" applyBorder="1" applyAlignment="1" applyProtection="1">
      <alignment horizontal="center" vertical="center" wrapText="1"/>
    </xf>
    <xf numFmtId="0" fontId="0" fillId="2" borderId="67"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25" fillId="15" borderId="20" xfId="0" applyFont="1" applyFill="1" applyBorder="1" applyAlignment="1" applyProtection="1">
      <alignment horizontal="justify" vertical="top" wrapText="1"/>
      <protection locked="0"/>
    </xf>
    <xf numFmtId="0" fontId="25" fillId="15" borderId="56" xfId="0" applyFont="1" applyFill="1" applyBorder="1" applyAlignment="1" applyProtection="1">
      <alignment horizontal="justify" vertical="top" wrapText="1"/>
      <protection locked="0"/>
    </xf>
    <xf numFmtId="0" fontId="25" fillId="15" borderId="24" xfId="0" applyFont="1" applyFill="1" applyBorder="1" applyAlignment="1" applyProtection="1">
      <alignment horizontal="justify" vertical="top" wrapText="1"/>
      <protection locked="0"/>
    </xf>
    <xf numFmtId="0" fontId="5" fillId="2" borderId="11"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64" fillId="0" borderId="11" xfId="0" applyFont="1" applyBorder="1" applyAlignment="1" applyProtection="1">
      <alignment horizontal="left" wrapText="1"/>
      <protection locked="0"/>
    </xf>
    <xf numFmtId="0" fontId="64" fillId="0" borderId="0" xfId="0" applyFont="1" applyBorder="1" applyAlignment="1" applyProtection="1">
      <alignment horizontal="left" wrapText="1"/>
      <protection locked="0"/>
    </xf>
    <xf numFmtId="0" fontId="64" fillId="0" borderId="15" xfId="0" applyFont="1" applyBorder="1" applyAlignment="1" applyProtection="1">
      <alignment horizontal="left" wrapText="1"/>
      <protection locked="0"/>
    </xf>
    <xf numFmtId="9" fontId="5" fillId="2" borderId="27" xfId="0" applyNumberFormat="1" applyFont="1" applyFill="1" applyBorder="1" applyAlignment="1" applyProtection="1">
      <alignment horizontal="center" vertical="center" wrapText="1"/>
    </xf>
    <xf numFmtId="9" fontId="5" fillId="2" borderId="64" xfId="0" applyNumberFormat="1" applyFont="1" applyFill="1" applyBorder="1" applyAlignment="1" applyProtection="1">
      <alignment horizontal="center" vertical="center" wrapText="1"/>
    </xf>
    <xf numFmtId="9" fontId="5" fillId="2" borderId="65" xfId="0" applyNumberFormat="1" applyFont="1" applyFill="1" applyBorder="1" applyAlignment="1" applyProtection="1">
      <alignment horizontal="center" vertical="center" wrapText="1"/>
    </xf>
    <xf numFmtId="9" fontId="5" fillId="2" borderId="71" xfId="0" applyNumberFormat="1" applyFont="1" applyFill="1" applyBorder="1" applyAlignment="1" applyProtection="1">
      <alignment horizontal="center" vertical="center" wrapText="1"/>
    </xf>
    <xf numFmtId="9" fontId="5" fillId="2" borderId="17" xfId="0" applyNumberFormat="1" applyFont="1" applyFill="1" applyBorder="1" applyAlignment="1" applyProtection="1">
      <alignment horizontal="center" vertical="center" wrapText="1"/>
    </xf>
    <xf numFmtId="9" fontId="5" fillId="2" borderId="25" xfId="0" applyNumberFormat="1" applyFont="1" applyFill="1" applyBorder="1" applyAlignment="1" applyProtection="1">
      <alignment horizontal="center" vertical="center" wrapText="1"/>
    </xf>
    <xf numFmtId="0" fontId="65" fillId="2" borderId="67" xfId="0"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center" vertical="center"/>
      <protection locked="0"/>
    </xf>
    <xf numFmtId="175" fontId="0" fillId="12" borderId="0" xfId="0" applyNumberFormat="1" applyFill="1" applyBorder="1" applyAlignment="1" applyProtection="1">
      <alignment horizontal="center" vertical="center" wrapText="1"/>
    </xf>
    <xf numFmtId="43" fontId="5" fillId="15" borderId="12" xfId="7" applyFont="1" applyFill="1" applyBorder="1" applyAlignment="1" applyProtection="1">
      <alignment horizontal="center" vertical="center"/>
      <protection locked="0"/>
    </xf>
    <xf numFmtId="43" fontId="5" fillId="15" borderId="67" xfId="7" applyFont="1" applyFill="1" applyBorder="1" applyAlignment="1" applyProtection="1">
      <alignment horizontal="center" vertical="center"/>
      <protection locked="0"/>
    </xf>
    <xf numFmtId="43" fontId="5" fillId="15" borderId="13" xfId="7" applyFont="1" applyFill="1" applyBorder="1" applyAlignment="1" applyProtection="1">
      <alignment horizontal="center" vertical="center"/>
      <protection locked="0"/>
    </xf>
    <xf numFmtId="43" fontId="5" fillId="15" borderId="16" xfId="7" applyFont="1" applyFill="1" applyBorder="1" applyAlignment="1" applyProtection="1">
      <alignment horizontal="center" vertical="center"/>
      <protection locked="0"/>
    </xf>
    <xf numFmtId="43" fontId="5" fillId="15" borderId="17" xfId="7" applyFont="1" applyFill="1" applyBorder="1" applyAlignment="1" applyProtection="1">
      <alignment horizontal="center" vertical="center"/>
      <protection locked="0"/>
    </xf>
    <xf numFmtId="43" fontId="5" fillId="15" borderId="18" xfId="7" applyFont="1" applyFill="1" applyBorder="1" applyAlignment="1" applyProtection="1">
      <alignment horizontal="center" vertical="center"/>
      <protection locked="0"/>
    </xf>
    <xf numFmtId="0" fontId="14" fillId="15" borderId="12" xfId="0" applyFont="1" applyFill="1" applyBorder="1" applyAlignment="1" applyProtection="1">
      <alignment horizontal="justify" vertical="center" wrapText="1"/>
      <protection locked="0"/>
    </xf>
    <xf numFmtId="0" fontId="0" fillId="15" borderId="67" xfId="0" applyFill="1" applyBorder="1" applyAlignment="1" applyProtection="1">
      <alignment horizontal="justify" vertical="center" wrapText="1"/>
      <protection locked="0"/>
    </xf>
    <xf numFmtId="0" fontId="0" fillId="15" borderId="13" xfId="0" applyFill="1" applyBorder="1" applyAlignment="1" applyProtection="1">
      <alignment horizontal="justify" vertical="center" wrapText="1"/>
      <protection locked="0"/>
    </xf>
    <xf numFmtId="0" fontId="0" fillId="15" borderId="16" xfId="0" applyFill="1" applyBorder="1" applyAlignment="1" applyProtection="1">
      <alignment horizontal="justify" vertical="center" wrapText="1"/>
      <protection locked="0"/>
    </xf>
    <xf numFmtId="0" fontId="0" fillId="15" borderId="17" xfId="0" applyFill="1" applyBorder="1" applyAlignment="1" applyProtection="1">
      <alignment horizontal="justify" vertical="center" wrapText="1"/>
      <protection locked="0"/>
    </xf>
    <xf numFmtId="0" fontId="0" fillId="15" borderId="18" xfId="0" applyFill="1" applyBorder="1" applyAlignment="1" applyProtection="1">
      <alignment horizontal="justify" vertical="center" wrapText="1"/>
      <protection locked="0"/>
    </xf>
    <xf numFmtId="0" fontId="14" fillId="15" borderId="20" xfId="0" applyFont="1" applyFill="1" applyBorder="1" applyAlignment="1" applyProtection="1">
      <alignment horizontal="justify" vertical="center"/>
      <protection locked="0"/>
    </xf>
    <xf numFmtId="0" fontId="14" fillId="15" borderId="56" xfId="0" applyFont="1" applyFill="1" applyBorder="1" applyAlignment="1" applyProtection="1">
      <alignment horizontal="justify" vertical="center"/>
      <protection locked="0"/>
    </xf>
    <xf numFmtId="0" fontId="14" fillId="15" borderId="19" xfId="0" applyFont="1" applyFill="1" applyBorder="1" applyAlignment="1" applyProtection="1">
      <alignment horizontal="justify" vertical="center"/>
      <protection locked="0"/>
    </xf>
    <xf numFmtId="0" fontId="14" fillId="15" borderId="62" xfId="0" applyFont="1" applyFill="1" applyBorder="1" applyAlignment="1" applyProtection="1">
      <alignment horizontal="justify" vertical="center" wrapText="1"/>
      <protection locked="0"/>
    </xf>
    <xf numFmtId="0" fontId="14" fillId="15" borderId="56" xfId="0" applyFont="1" applyFill="1" applyBorder="1" applyAlignment="1" applyProtection="1">
      <alignment horizontal="justify" vertical="center" wrapText="1"/>
      <protection locked="0"/>
    </xf>
    <xf numFmtId="14" fontId="5" fillId="15" borderId="20" xfId="0" applyNumberFormat="1" applyFont="1" applyFill="1" applyBorder="1" applyAlignment="1" applyProtection="1">
      <alignment horizontal="center" vertical="center"/>
      <protection locked="0"/>
    </xf>
    <xf numFmtId="14" fontId="5" fillId="15" borderId="56" xfId="0" applyNumberFormat="1" applyFont="1" applyFill="1" applyBorder="1" applyAlignment="1" applyProtection="1">
      <alignment horizontal="center" vertical="center"/>
      <protection locked="0"/>
    </xf>
    <xf numFmtId="14" fontId="5" fillId="15" borderId="19" xfId="0" applyNumberFormat="1" applyFont="1" applyFill="1" applyBorder="1" applyAlignment="1" applyProtection="1">
      <alignment horizontal="center" vertical="center"/>
      <protection locked="0"/>
    </xf>
    <xf numFmtId="170" fontId="1" fillId="0" borderId="0" xfId="0" applyNumberFormat="1" applyFont="1" applyFill="1" applyBorder="1" applyAlignment="1" applyProtection="1">
      <protection locked="0"/>
    </xf>
    <xf numFmtId="0" fontId="16" fillId="2" borderId="84" xfId="0" applyFont="1" applyFill="1" applyBorder="1" applyAlignment="1" applyProtection="1">
      <alignment horizontal="center" vertical="center"/>
      <protection locked="0"/>
    </xf>
    <xf numFmtId="0" fontId="16" fillId="2" borderId="42" xfId="0" applyFont="1" applyFill="1" applyBorder="1" applyAlignment="1" applyProtection="1">
      <alignment horizontal="center" vertical="center"/>
      <protection locked="0"/>
    </xf>
    <xf numFmtId="0" fontId="16" fillId="2" borderId="48" xfId="0" applyFont="1" applyFill="1" applyBorder="1" applyAlignment="1" applyProtection="1">
      <alignment horizontal="center" vertical="center"/>
      <protection locked="0"/>
    </xf>
    <xf numFmtId="169" fontId="5" fillId="12" borderId="11" xfId="0" applyNumberFormat="1" applyFont="1" applyFill="1" applyBorder="1" applyAlignment="1" applyProtection="1">
      <alignment horizontal="center" vertical="center"/>
      <protection hidden="1"/>
    </xf>
    <xf numFmtId="169" fontId="5" fillId="12" borderId="0" xfId="0" applyNumberFormat="1" applyFont="1" applyFill="1" applyBorder="1" applyAlignment="1" applyProtection="1">
      <alignment horizontal="center" vertical="center"/>
      <protection hidden="1"/>
    </xf>
    <xf numFmtId="169" fontId="5" fillId="12" borderId="15" xfId="0" applyNumberFormat="1" applyFont="1" applyFill="1" applyBorder="1" applyAlignment="1" applyProtection="1">
      <alignment horizontal="center" vertical="center"/>
      <protection hidden="1"/>
    </xf>
    <xf numFmtId="169" fontId="5" fillId="0" borderId="16" xfId="0" applyNumberFormat="1" applyFont="1" applyFill="1" applyBorder="1" applyAlignment="1" applyProtection="1">
      <alignment horizontal="center" vertical="center" wrapText="1"/>
    </xf>
    <xf numFmtId="169" fontId="5" fillId="0" borderId="17" xfId="0" applyNumberFormat="1" applyFont="1" applyFill="1" applyBorder="1" applyAlignment="1" applyProtection="1">
      <alignment horizontal="center" vertical="center" wrapText="1"/>
    </xf>
    <xf numFmtId="171" fontId="5" fillId="15" borderId="1" xfId="0" applyNumberFormat="1" applyFont="1" applyFill="1" applyBorder="1" applyAlignment="1" applyProtection="1">
      <protection locked="0"/>
    </xf>
    <xf numFmtId="171" fontId="5" fillId="15" borderId="41" xfId="0" applyNumberFormat="1" applyFont="1" applyFill="1" applyBorder="1" applyAlignment="1" applyProtection="1">
      <protection locked="0"/>
    </xf>
    <xf numFmtId="0" fontId="5" fillId="15" borderId="20" xfId="0" applyFont="1" applyFill="1" applyBorder="1" applyAlignment="1" applyProtection="1">
      <alignment horizontal="left"/>
      <protection locked="0"/>
    </xf>
    <xf numFmtId="0" fontId="5" fillId="15" borderId="56" xfId="0" applyFont="1" applyFill="1" applyBorder="1" applyAlignment="1" applyProtection="1">
      <alignment horizontal="left"/>
      <protection locked="0"/>
    </xf>
    <xf numFmtId="0" fontId="5" fillId="15" borderId="19" xfId="0" applyFont="1" applyFill="1" applyBorder="1" applyAlignment="1" applyProtection="1">
      <alignment horizontal="left"/>
      <protection locked="0"/>
    </xf>
    <xf numFmtId="0" fontId="0" fillId="15" borderId="20" xfId="0" applyFill="1" applyBorder="1" applyAlignment="1" applyProtection="1">
      <protection locked="0"/>
    </xf>
    <xf numFmtId="0" fontId="0" fillId="15" borderId="56" xfId="0" applyFill="1" applyBorder="1" applyAlignment="1" applyProtection="1">
      <protection locked="0"/>
    </xf>
    <xf numFmtId="0" fontId="0" fillId="15" borderId="19" xfId="0" applyFill="1" applyBorder="1" applyAlignment="1" applyProtection="1">
      <protection locked="0"/>
    </xf>
    <xf numFmtId="0" fontId="0" fillId="15" borderId="56" xfId="0" applyFill="1" applyBorder="1" applyAlignment="1" applyProtection="1">
      <alignment horizontal="left"/>
      <protection locked="0"/>
    </xf>
    <xf numFmtId="0" fontId="0" fillId="15" borderId="19" xfId="0" applyFill="1" applyBorder="1" applyAlignment="1" applyProtection="1">
      <alignment horizontal="left"/>
      <protection locked="0"/>
    </xf>
    <xf numFmtId="9" fontId="14" fillId="15" borderId="20" xfId="0" applyNumberFormat="1" applyFont="1" applyFill="1" applyBorder="1" applyAlignment="1" applyProtection="1">
      <alignment horizontal="center" vertical="top" wrapText="1"/>
      <protection locked="0"/>
    </xf>
    <xf numFmtId="0" fontId="14" fillId="15" borderId="56" xfId="0" applyFont="1" applyFill="1" applyBorder="1" applyAlignment="1" applyProtection="1">
      <alignment horizontal="center" vertical="top" wrapText="1"/>
      <protection locked="0"/>
    </xf>
    <xf numFmtId="0" fontId="14" fillId="15" borderId="19" xfId="0" applyFont="1" applyFill="1" applyBorder="1" applyAlignment="1" applyProtection="1">
      <alignment horizontal="center" vertical="top" wrapText="1"/>
      <protection locked="0"/>
    </xf>
    <xf numFmtId="9" fontId="5" fillId="15" borderId="1" xfId="0" applyNumberFormat="1" applyFont="1" applyFill="1" applyBorder="1" applyAlignment="1" applyProtection="1">
      <alignment horizontal="center"/>
      <protection locked="0"/>
    </xf>
    <xf numFmtId="0" fontId="5" fillId="15" borderId="1" xfId="0" applyFont="1" applyFill="1" applyBorder="1" applyAlignment="1" applyProtection="1">
      <alignment horizontal="center"/>
      <protection locked="0"/>
    </xf>
    <xf numFmtId="0" fontId="5" fillId="15" borderId="62" xfId="0" applyFont="1" applyFill="1" applyBorder="1" applyAlignment="1" applyProtection="1">
      <alignment horizontal="left" vertical="center"/>
      <protection locked="0"/>
    </xf>
    <xf numFmtId="0" fontId="5" fillId="12" borderId="56" xfId="0" applyFont="1" applyFill="1" applyBorder="1" applyAlignment="1" applyProtection="1">
      <alignment horizontal="center" vertical="center"/>
    </xf>
    <xf numFmtId="0" fontId="5" fillId="12" borderId="24" xfId="0" applyFont="1" applyFill="1" applyBorder="1" applyAlignment="1" applyProtection="1">
      <alignment horizontal="center" vertical="center"/>
    </xf>
    <xf numFmtId="9" fontId="5" fillId="15" borderId="67" xfId="0" applyNumberFormat="1" applyFont="1" applyFill="1" applyBorder="1" applyAlignment="1" applyProtection="1">
      <alignment horizontal="center"/>
      <protection locked="0"/>
    </xf>
    <xf numFmtId="9" fontId="5" fillId="15" borderId="77" xfId="0" applyNumberFormat="1" applyFont="1" applyFill="1" applyBorder="1" applyAlignment="1" applyProtection="1">
      <alignment horizontal="center"/>
      <protection locked="0"/>
    </xf>
    <xf numFmtId="0" fontId="0" fillId="15" borderId="12" xfId="0" applyFill="1" applyBorder="1" applyAlignment="1" applyProtection="1">
      <protection locked="0"/>
    </xf>
    <xf numFmtId="0" fontId="0" fillId="15" borderId="67" xfId="0" applyFill="1" applyBorder="1" applyProtection="1">
      <protection locked="0"/>
    </xf>
    <xf numFmtId="0" fontId="0" fillId="15" borderId="13" xfId="0" applyFill="1" applyBorder="1" applyProtection="1">
      <protection locked="0"/>
    </xf>
    <xf numFmtId="0" fontId="14" fillId="0" borderId="43" xfId="0" applyFont="1" applyFill="1" applyBorder="1" applyAlignment="1" applyProtection="1">
      <alignment horizontal="left" vertical="center" wrapText="1"/>
      <protection locked="0"/>
    </xf>
    <xf numFmtId="0" fontId="14" fillId="0" borderId="57" xfId="0" applyFont="1" applyFill="1" applyBorder="1" applyAlignment="1" applyProtection="1">
      <alignment horizontal="left" vertical="center" wrapText="1"/>
      <protection locked="0"/>
    </xf>
    <xf numFmtId="3" fontId="5" fillId="12" borderId="1" xfId="0" applyNumberFormat="1" applyFont="1" applyFill="1" applyBorder="1" applyAlignment="1" applyProtection="1">
      <alignment horizontal="left" vertical="center" wrapText="1"/>
    </xf>
    <xf numFmtId="3" fontId="5" fillId="12" borderId="41" xfId="0" applyNumberFormat="1" applyFont="1" applyFill="1" applyBorder="1" applyAlignment="1" applyProtection="1">
      <alignment horizontal="left" vertical="center" wrapText="1"/>
    </xf>
    <xf numFmtId="0" fontId="16" fillId="11" borderId="20" xfId="0" applyFont="1" applyFill="1" applyBorder="1" applyAlignment="1" applyProtection="1">
      <alignment horizontal="center" vertical="center"/>
      <protection locked="0"/>
    </xf>
    <xf numFmtId="0" fontId="16" fillId="11" borderId="56" xfId="0" applyFont="1" applyFill="1" applyBorder="1" applyAlignment="1" applyProtection="1">
      <alignment horizontal="center" vertical="center"/>
      <protection locked="0"/>
    </xf>
    <xf numFmtId="0" fontId="16" fillId="11" borderId="19" xfId="0" applyFont="1" applyFill="1" applyBorder="1" applyAlignment="1" applyProtection="1">
      <alignment horizontal="center" vertical="center"/>
      <protection locked="0"/>
    </xf>
    <xf numFmtId="0" fontId="16" fillId="11" borderId="12" xfId="0" applyFont="1" applyFill="1" applyBorder="1" applyAlignment="1" applyProtection="1">
      <alignment horizontal="center" vertical="center"/>
      <protection locked="0"/>
    </xf>
    <xf numFmtId="0" fontId="16" fillId="11" borderId="67" xfId="0" applyFont="1" applyFill="1" applyBorder="1" applyAlignment="1" applyProtection="1">
      <alignment horizontal="center" vertical="center"/>
      <protection locked="0"/>
    </xf>
    <xf numFmtId="0" fontId="16" fillId="11" borderId="13" xfId="0" applyFont="1" applyFill="1" applyBorder="1" applyAlignment="1" applyProtection="1">
      <alignment horizontal="center" vertical="center"/>
      <protection locked="0"/>
    </xf>
    <xf numFmtId="3" fontId="20" fillId="12" borderId="1" xfId="0" applyNumberFormat="1" applyFont="1" applyFill="1" applyBorder="1" applyAlignment="1" applyProtection="1">
      <alignment horizontal="left" vertical="top" wrapText="1"/>
    </xf>
    <xf numFmtId="3" fontId="20" fillId="12" borderId="20" xfId="0" applyNumberFormat="1" applyFont="1" applyFill="1" applyBorder="1" applyAlignment="1" applyProtection="1">
      <alignment horizontal="left" vertical="top" wrapText="1"/>
    </xf>
    <xf numFmtId="0" fontId="27" fillId="0" borderId="0" xfId="0" applyFont="1" applyFill="1" applyBorder="1" applyAlignment="1" applyProtection="1">
      <alignment horizontal="left" vertical="justify" wrapText="1"/>
      <protection locked="0"/>
    </xf>
    <xf numFmtId="169" fontId="5" fillId="12" borderId="30" xfId="0" applyNumberFormat="1" applyFont="1" applyFill="1" applyBorder="1" applyAlignment="1" applyProtection="1">
      <alignment horizontal="center" vertical="center"/>
    </xf>
    <xf numFmtId="169" fontId="5" fillId="12" borderId="58" xfId="0" applyNumberFormat="1" applyFont="1" applyFill="1" applyBorder="1" applyAlignment="1" applyProtection="1">
      <alignment horizontal="center" vertical="center"/>
    </xf>
    <xf numFmtId="169" fontId="5" fillId="12" borderId="59" xfId="0" applyNumberFormat="1" applyFont="1" applyFill="1" applyBorder="1" applyAlignment="1" applyProtection="1">
      <alignment horizontal="center" vertical="center"/>
    </xf>
    <xf numFmtId="0" fontId="16" fillId="11" borderId="62" xfId="0" applyFont="1" applyFill="1" applyBorder="1" applyAlignment="1" applyProtection="1">
      <alignment horizontal="center" vertical="center"/>
      <protection locked="0"/>
    </xf>
    <xf numFmtId="0" fontId="0" fillId="15" borderId="40" xfId="0" applyFill="1" applyBorder="1" applyAlignment="1" applyProtection="1">
      <alignment vertical="center"/>
      <protection locked="0"/>
    </xf>
    <xf numFmtId="0" fontId="0" fillId="15" borderId="1" xfId="0" applyFill="1" applyBorder="1" applyAlignment="1" applyProtection="1">
      <protection locked="0"/>
    </xf>
    <xf numFmtId="0" fontId="16" fillId="11" borderId="1" xfId="0" applyFont="1" applyFill="1" applyBorder="1" applyAlignment="1" applyProtection="1">
      <alignment horizontal="center" vertical="center"/>
      <protection locked="0"/>
    </xf>
    <xf numFmtId="0" fontId="14" fillId="15" borderId="76" xfId="0" applyFont="1" applyFill="1" applyBorder="1" applyAlignment="1" applyProtection="1">
      <alignment horizontal="left" vertical="top" wrapText="1"/>
      <protection locked="0"/>
    </xf>
    <xf numFmtId="0" fontId="14" fillId="15" borderId="57" xfId="0" applyFont="1" applyFill="1" applyBorder="1" applyAlignment="1" applyProtection="1">
      <alignment horizontal="left" vertical="top" wrapText="1"/>
      <protection locked="0"/>
    </xf>
    <xf numFmtId="0" fontId="14" fillId="15" borderId="26" xfId="0" applyFont="1" applyFill="1" applyBorder="1" applyAlignment="1" applyProtection="1">
      <alignment horizontal="left" vertical="top" wrapText="1"/>
      <protection locked="0"/>
    </xf>
    <xf numFmtId="3" fontId="5" fillId="12" borderId="72" xfId="0" applyNumberFormat="1" applyFont="1" applyFill="1" applyBorder="1" applyAlignment="1" applyProtection="1">
      <alignment horizontal="left" vertical="center" wrapText="1"/>
    </xf>
    <xf numFmtId="3" fontId="5" fillId="12" borderId="35" xfId="0" applyNumberFormat="1" applyFont="1" applyFill="1" applyBorder="1" applyAlignment="1" applyProtection="1">
      <alignment horizontal="left" vertical="center" wrapText="1"/>
    </xf>
    <xf numFmtId="169" fontId="5" fillId="15" borderId="22" xfId="0" applyNumberFormat="1" applyFont="1" applyFill="1" applyBorder="1" applyAlignment="1" applyProtection="1">
      <alignment horizontal="right" vertical="center"/>
      <protection locked="0"/>
    </xf>
    <xf numFmtId="3" fontId="5" fillId="12" borderId="1" xfId="0" applyNumberFormat="1" applyFont="1" applyFill="1" applyBorder="1" applyAlignment="1" applyProtection="1">
      <alignment horizontal="left" vertical="center"/>
    </xf>
    <xf numFmtId="3" fontId="5" fillId="12" borderId="41" xfId="0" applyNumberFormat="1" applyFont="1" applyFill="1" applyBorder="1" applyAlignment="1" applyProtection="1">
      <alignment horizontal="left" vertical="center"/>
    </xf>
    <xf numFmtId="169" fontId="5" fillId="12" borderId="40" xfId="0" applyNumberFormat="1" applyFont="1" applyFill="1" applyBorder="1" applyAlignment="1" applyProtection="1">
      <alignment horizontal="right" vertical="center"/>
    </xf>
    <xf numFmtId="169" fontId="5" fillId="12" borderId="1" xfId="0" applyNumberFormat="1" applyFont="1" applyFill="1" applyBorder="1" applyAlignment="1" applyProtection="1">
      <alignment horizontal="right" vertical="center"/>
    </xf>
    <xf numFmtId="169" fontId="5" fillId="12" borderId="41" xfId="0" applyNumberFormat="1" applyFont="1" applyFill="1" applyBorder="1" applyAlignment="1" applyProtection="1">
      <alignment horizontal="right" vertical="center"/>
    </xf>
    <xf numFmtId="0" fontId="16" fillId="2" borderId="17" xfId="0" applyFont="1" applyFill="1" applyBorder="1" applyAlignment="1" applyProtection="1">
      <alignment horizontal="center" vertical="center"/>
    </xf>
    <xf numFmtId="0" fontId="5" fillId="2" borderId="20" xfId="0" applyFont="1" applyFill="1" applyBorder="1" applyAlignment="1" applyProtection="1">
      <alignment horizontal="right" vertical="center"/>
    </xf>
    <xf numFmtId="0" fontId="5" fillId="2" borderId="56" xfId="0" applyFont="1" applyFill="1" applyBorder="1" applyAlignment="1" applyProtection="1">
      <alignment horizontal="right" vertical="center"/>
    </xf>
    <xf numFmtId="0" fontId="5" fillId="2" borderId="19" xfId="0" applyFont="1" applyFill="1" applyBorder="1" applyAlignment="1" applyProtection="1">
      <alignment horizontal="right" vertical="center"/>
    </xf>
    <xf numFmtId="0" fontId="6" fillId="11" borderId="0" xfId="0" applyFont="1" applyFill="1" applyBorder="1" applyAlignment="1" applyProtection="1">
      <alignment horizontal="center" vertical="center" wrapText="1"/>
      <protection locked="0"/>
    </xf>
    <xf numFmtId="3" fontId="5" fillId="15" borderId="20" xfId="0" applyNumberFormat="1" applyFont="1" applyFill="1" applyBorder="1" applyAlignment="1" applyProtection="1">
      <alignment horizontal="center" vertical="top"/>
      <protection locked="0"/>
    </xf>
    <xf numFmtId="3" fontId="5" fillId="15" borderId="56" xfId="0" applyNumberFormat="1" applyFont="1" applyFill="1" applyBorder="1" applyAlignment="1" applyProtection="1">
      <alignment horizontal="center" vertical="top"/>
      <protection locked="0"/>
    </xf>
    <xf numFmtId="3" fontId="5" fillId="15" borderId="19" xfId="0" applyNumberFormat="1" applyFont="1" applyFill="1" applyBorder="1" applyAlignment="1" applyProtection="1">
      <alignment horizontal="center" vertical="top"/>
      <protection locked="0"/>
    </xf>
    <xf numFmtId="0" fontId="16" fillId="12" borderId="39" xfId="0" applyFont="1" applyFill="1" applyBorder="1" applyAlignment="1" applyProtection="1">
      <alignment horizontal="center" vertical="center"/>
    </xf>
    <xf numFmtId="0" fontId="16" fillId="12" borderId="79" xfId="0" applyFont="1" applyFill="1" applyBorder="1" applyAlignment="1" applyProtection="1">
      <alignment horizontal="center" vertical="center"/>
    </xf>
    <xf numFmtId="0" fontId="16" fillId="12" borderId="23" xfId="0" applyFont="1" applyFill="1" applyBorder="1" applyAlignment="1" applyProtection="1">
      <alignment horizontal="center" vertical="center"/>
    </xf>
    <xf numFmtId="0" fontId="5" fillId="11" borderId="20" xfId="0" applyFont="1" applyFill="1" applyBorder="1" applyAlignment="1" applyProtection="1">
      <alignment horizontal="center" vertical="center"/>
    </xf>
    <xf numFmtId="0" fontId="5" fillId="11" borderId="56" xfId="0" applyFont="1" applyFill="1" applyBorder="1" applyAlignment="1" applyProtection="1">
      <alignment horizontal="center" vertical="center"/>
    </xf>
    <xf numFmtId="0" fontId="5" fillId="11" borderId="19" xfId="0" applyFont="1" applyFill="1" applyBorder="1" applyAlignment="1" applyProtection="1">
      <alignment horizontal="center" vertical="center"/>
    </xf>
    <xf numFmtId="0" fontId="1" fillId="15" borderId="20" xfId="0" applyFont="1" applyFill="1" applyBorder="1" applyAlignment="1" applyProtection="1">
      <protection locked="0"/>
    </xf>
    <xf numFmtId="0" fontId="16" fillId="11" borderId="76" xfId="0" applyFont="1" applyFill="1" applyBorder="1" applyAlignment="1" applyProtection="1">
      <alignment horizontal="center" vertical="center"/>
    </xf>
    <xf numFmtId="0" fontId="16" fillId="11" borderId="57" xfId="0" applyFont="1" applyFill="1" applyBorder="1" applyAlignment="1" applyProtection="1">
      <alignment horizontal="center" vertical="center"/>
    </xf>
    <xf numFmtId="0" fontId="16" fillId="11" borderId="75" xfId="0" applyFont="1" applyFill="1" applyBorder="1" applyAlignment="1" applyProtection="1">
      <alignment horizontal="center" vertical="center"/>
    </xf>
    <xf numFmtId="0" fontId="5" fillId="15" borderId="1" xfId="0" applyFont="1" applyFill="1" applyBorder="1" applyAlignment="1" applyProtection="1">
      <protection locked="0"/>
    </xf>
    <xf numFmtId="0" fontId="1" fillId="15" borderId="1" xfId="0" applyFont="1" applyFill="1" applyBorder="1" applyAlignment="1" applyProtection="1">
      <alignment vertical="center"/>
      <protection locked="0"/>
    </xf>
    <xf numFmtId="0" fontId="1" fillId="12" borderId="62" xfId="0" applyFont="1" applyFill="1" applyBorder="1" applyAlignment="1" applyProtection="1">
      <alignment horizontal="center" vertical="center"/>
    </xf>
    <xf numFmtId="0" fontId="1" fillId="12" borderId="56" xfId="0" applyFont="1" applyFill="1" applyBorder="1" applyAlignment="1" applyProtection="1">
      <alignment horizontal="center" vertical="center"/>
    </xf>
    <xf numFmtId="0" fontId="1" fillId="12" borderId="19" xfId="0" applyFont="1" applyFill="1" applyBorder="1" applyAlignment="1" applyProtection="1">
      <alignment horizontal="center" vertical="center"/>
    </xf>
    <xf numFmtId="3" fontId="5" fillId="12" borderId="1" xfId="0" applyNumberFormat="1" applyFont="1" applyFill="1" applyBorder="1" applyAlignment="1" applyProtection="1">
      <alignment horizontal="center" vertical="center"/>
    </xf>
    <xf numFmtId="169" fontId="1" fillId="12" borderId="20" xfId="0" applyNumberFormat="1" applyFont="1" applyFill="1" applyBorder="1" applyAlignment="1" applyProtection="1">
      <alignment horizontal="center" vertical="center"/>
    </xf>
    <xf numFmtId="169" fontId="1" fillId="12" borderId="56" xfId="0" applyNumberFormat="1" applyFont="1" applyFill="1" applyBorder="1" applyAlignment="1" applyProtection="1">
      <alignment horizontal="center" vertical="center"/>
    </xf>
    <xf numFmtId="169" fontId="1" fillId="12" borderId="19" xfId="0" applyNumberFormat="1" applyFont="1" applyFill="1" applyBorder="1" applyAlignment="1" applyProtection="1">
      <alignment horizontal="center" vertical="center"/>
    </xf>
    <xf numFmtId="169" fontId="5" fillId="12" borderId="20" xfId="0" applyNumberFormat="1" applyFont="1" applyFill="1" applyBorder="1" applyAlignment="1" applyProtection="1">
      <alignment horizontal="center" vertical="center"/>
    </xf>
    <xf numFmtId="169" fontId="5" fillId="12" borderId="56" xfId="0" applyNumberFormat="1" applyFont="1" applyFill="1" applyBorder="1" applyAlignment="1" applyProtection="1">
      <alignment horizontal="center" vertical="center"/>
    </xf>
    <xf numFmtId="169" fontId="5" fillId="12" borderId="24" xfId="0" applyNumberFormat="1" applyFont="1" applyFill="1" applyBorder="1" applyAlignment="1" applyProtection="1">
      <alignment horizontal="center" vertical="center"/>
    </xf>
    <xf numFmtId="0" fontId="1" fillId="15" borderId="31" xfId="0" applyFont="1" applyFill="1" applyBorder="1" applyAlignment="1" applyProtection="1">
      <alignment horizontal="center" vertical="center"/>
      <protection locked="0"/>
    </xf>
    <xf numFmtId="0" fontId="1" fillId="15" borderId="52" xfId="0" applyFont="1" applyFill="1" applyBorder="1" applyAlignment="1" applyProtection="1">
      <alignment horizontal="center" vertical="center"/>
      <protection locked="0"/>
    </xf>
    <xf numFmtId="0" fontId="1" fillId="15" borderId="52" xfId="0" applyFont="1" applyFill="1" applyBorder="1" applyAlignment="1" applyProtection="1">
      <alignment horizontal="center"/>
      <protection locked="0"/>
    </xf>
    <xf numFmtId="0" fontId="3" fillId="15" borderId="43" xfId="0" applyFont="1" applyFill="1" applyBorder="1" applyAlignment="1" applyProtection="1">
      <alignment horizontal="center" vertical="center" wrapText="1"/>
      <protection locked="0"/>
    </xf>
    <xf numFmtId="0" fontId="3" fillId="15" borderId="57" xfId="0" applyFont="1" applyFill="1" applyBorder="1" applyAlignment="1" applyProtection="1">
      <alignment horizontal="center" vertical="center" wrapText="1"/>
      <protection locked="0"/>
    </xf>
    <xf numFmtId="0" fontId="3" fillId="15" borderId="75" xfId="0" applyFont="1" applyFill="1" applyBorder="1" applyAlignment="1" applyProtection="1">
      <alignment horizontal="center" vertical="center" wrapText="1"/>
      <protection locked="0"/>
    </xf>
    <xf numFmtId="0" fontId="2" fillId="15" borderId="52" xfId="1" applyFill="1" applyBorder="1" applyAlignment="1" applyProtection="1">
      <alignment horizontal="center"/>
      <protection locked="0"/>
    </xf>
    <xf numFmtId="0" fontId="1" fillId="15" borderId="43" xfId="0" applyFont="1" applyFill="1" applyBorder="1" applyAlignment="1" applyProtection="1">
      <alignment horizontal="center"/>
      <protection locked="0"/>
    </xf>
    <xf numFmtId="0" fontId="0" fillId="15" borderId="31" xfId="0" applyFill="1" applyBorder="1" applyAlignment="1" applyProtection="1">
      <alignment horizontal="center" vertical="center"/>
      <protection locked="0"/>
    </xf>
    <xf numFmtId="0" fontId="5" fillId="15" borderId="12" xfId="0" applyFont="1" applyFill="1" applyBorder="1" applyAlignment="1" applyProtection="1">
      <alignment horizontal="left" vertical="center"/>
      <protection locked="0"/>
    </xf>
    <xf numFmtId="0" fontId="5" fillId="15" borderId="67" xfId="0" applyFont="1" applyFill="1" applyBorder="1" applyAlignment="1" applyProtection="1">
      <alignment horizontal="left" vertical="center"/>
      <protection locked="0"/>
    </xf>
    <xf numFmtId="0" fontId="5" fillId="15" borderId="13" xfId="0" applyFont="1" applyFill="1" applyBorder="1" applyAlignment="1" applyProtection="1">
      <alignment horizontal="left" vertical="center"/>
      <protection locked="0"/>
    </xf>
    <xf numFmtId="0" fontId="1" fillId="15" borderId="40" xfId="0" applyFont="1" applyFill="1" applyBorder="1" applyAlignment="1" applyProtection="1">
      <alignment vertical="center"/>
      <protection locked="0"/>
    </xf>
    <xf numFmtId="0" fontId="22" fillId="11" borderId="36" xfId="0" applyFont="1" applyFill="1" applyBorder="1" applyAlignment="1" applyProtection="1">
      <alignment horizontal="center"/>
      <protection locked="0"/>
    </xf>
    <xf numFmtId="0" fontId="22" fillId="11" borderId="72" xfId="0" applyFont="1" applyFill="1" applyBorder="1" applyAlignment="1" applyProtection="1">
      <alignment horizontal="center"/>
      <protection locked="0"/>
    </xf>
    <xf numFmtId="0" fontId="22" fillId="11" borderId="39" xfId="0" applyFont="1" applyFill="1" applyBorder="1" applyAlignment="1" applyProtection="1">
      <alignment horizontal="center"/>
      <protection locked="0"/>
    </xf>
    <xf numFmtId="0" fontId="22" fillId="11" borderId="35" xfId="0" applyFont="1" applyFill="1" applyBorder="1" applyAlignment="1" applyProtection="1">
      <alignment horizontal="center"/>
      <protection locked="0"/>
    </xf>
    <xf numFmtId="0" fontId="16" fillId="0" borderId="40"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6" fillId="2" borderId="20" xfId="0" applyFont="1" applyFill="1" applyBorder="1" applyAlignment="1" applyProtection="1">
      <alignment horizontal="center" vertical="center"/>
      <protection locked="0"/>
    </xf>
    <xf numFmtId="0" fontId="1" fillId="15" borderId="43" xfId="0" applyFont="1" applyFill="1" applyBorder="1" applyAlignment="1" applyProtection="1">
      <protection locked="0"/>
    </xf>
    <xf numFmtId="0" fontId="0" fillId="15" borderId="57" xfId="0" applyFill="1" applyBorder="1" applyAlignment="1" applyProtection="1">
      <protection locked="0"/>
    </xf>
    <xf numFmtId="0" fontId="0" fillId="15" borderId="75" xfId="0" applyFill="1" applyBorder="1" applyAlignment="1" applyProtection="1">
      <protection locked="0"/>
    </xf>
    <xf numFmtId="0" fontId="5" fillId="15" borderId="43" xfId="0" applyFont="1" applyFill="1" applyBorder="1" applyAlignment="1" applyProtection="1">
      <protection locked="0"/>
    </xf>
    <xf numFmtId="9" fontId="5" fillId="15" borderId="52" xfId="0" applyNumberFormat="1" applyFont="1" applyFill="1" applyBorder="1" applyAlignment="1" applyProtection="1">
      <alignment horizontal="center"/>
      <protection locked="0"/>
    </xf>
    <xf numFmtId="0" fontId="5" fillId="15" borderId="52" xfId="0" applyFont="1" applyFill="1" applyBorder="1" applyAlignment="1" applyProtection="1">
      <alignment horizontal="center"/>
      <protection locked="0"/>
    </xf>
    <xf numFmtId="166" fontId="1" fillId="12" borderId="20" xfId="6" applyNumberFormat="1" applyFont="1" applyFill="1" applyBorder="1" applyAlignment="1" applyProtection="1">
      <alignment horizontal="center" vertical="center"/>
    </xf>
    <xf numFmtId="166" fontId="1" fillId="12" borderId="19" xfId="6" applyNumberFormat="1" applyFont="1" applyFill="1" applyBorder="1" applyAlignment="1" applyProtection="1">
      <alignment horizontal="center" vertical="center"/>
    </xf>
    <xf numFmtId="9" fontId="1" fillId="12" borderId="62" xfId="6" applyFont="1" applyFill="1" applyBorder="1" applyAlignment="1" applyProtection="1">
      <alignment horizontal="center" vertical="center"/>
    </xf>
    <xf numFmtId="9" fontId="1" fillId="12" borderId="56" xfId="6" applyFont="1" applyFill="1" applyBorder="1" applyAlignment="1" applyProtection="1">
      <alignment horizontal="center" vertical="center"/>
    </xf>
    <xf numFmtId="9" fontId="1" fillId="12" borderId="19" xfId="6" applyFont="1" applyFill="1" applyBorder="1" applyAlignment="1" applyProtection="1">
      <alignment horizontal="center" vertical="center"/>
    </xf>
    <xf numFmtId="166" fontId="5" fillId="12" borderId="1" xfId="0" applyNumberFormat="1" applyFont="1" applyFill="1" applyBorder="1" applyAlignment="1" applyProtection="1">
      <alignment horizontal="center" vertical="center"/>
    </xf>
    <xf numFmtId="169" fontId="22" fillId="11" borderId="43" xfId="0" applyNumberFormat="1" applyFont="1" applyFill="1" applyBorder="1" applyAlignment="1" applyProtection="1">
      <alignment horizontal="center" vertical="center"/>
    </xf>
    <xf numFmtId="169" fontId="22" fillId="11" borderId="57" xfId="0" applyNumberFormat="1" applyFont="1" applyFill="1" applyBorder="1" applyAlignment="1" applyProtection="1">
      <alignment horizontal="center" vertical="center"/>
    </xf>
    <xf numFmtId="169" fontId="22" fillId="11" borderId="75" xfId="0" applyNumberFormat="1" applyFont="1" applyFill="1" applyBorder="1" applyAlignment="1" applyProtection="1">
      <alignment horizontal="center" vertical="center"/>
    </xf>
    <xf numFmtId="166" fontId="22" fillId="11" borderId="43" xfId="6" applyNumberFormat="1" applyFont="1" applyFill="1" applyBorder="1" applyAlignment="1" applyProtection="1">
      <alignment horizontal="center" vertical="center"/>
    </xf>
    <xf numFmtId="166" fontId="22" fillId="11" borderId="75" xfId="6" applyNumberFormat="1" applyFont="1" applyFill="1" applyBorder="1" applyAlignment="1" applyProtection="1">
      <alignment horizontal="center" vertical="center"/>
    </xf>
    <xf numFmtId="0" fontId="13" fillId="0" borderId="0" xfId="0" applyFont="1" applyBorder="1" applyAlignment="1" applyProtection="1">
      <alignment horizontal="left" vertical="center"/>
      <protection locked="0"/>
    </xf>
    <xf numFmtId="0" fontId="1" fillId="15" borderId="31" xfId="0" applyFont="1" applyFill="1" applyBorder="1" applyAlignment="1" applyProtection="1">
      <alignment vertical="center"/>
      <protection locked="0"/>
    </xf>
    <xf numFmtId="0" fontId="0" fillId="15" borderId="52" xfId="0" applyFill="1" applyBorder="1" applyAlignment="1" applyProtection="1">
      <protection locked="0"/>
    </xf>
    <xf numFmtId="0" fontId="1" fillId="15" borderId="52" xfId="0" applyFont="1" applyFill="1" applyBorder="1" applyAlignment="1" applyProtection="1">
      <alignment vertical="center"/>
      <protection locked="0"/>
    </xf>
    <xf numFmtId="0" fontId="0" fillId="15" borderId="43" xfId="0" applyFill="1" applyBorder="1" applyAlignment="1" applyProtection="1">
      <protection locked="0"/>
    </xf>
    <xf numFmtId="0" fontId="3" fillId="15" borderId="52" xfId="0" applyFont="1" applyFill="1" applyBorder="1" applyAlignment="1" applyProtection="1">
      <alignment horizontal="center" vertical="center"/>
      <protection locked="0"/>
    </xf>
    <xf numFmtId="0" fontId="3" fillId="15" borderId="32" xfId="0" applyFont="1" applyFill="1" applyBorder="1" applyAlignment="1" applyProtection="1">
      <alignment horizontal="center" vertical="center"/>
      <protection locked="0"/>
    </xf>
    <xf numFmtId="0" fontId="16" fillId="2" borderId="41" xfId="0" applyFont="1" applyFill="1" applyBorder="1" applyAlignment="1" applyProtection="1">
      <alignment horizontal="center" vertical="center"/>
      <protection locked="0"/>
    </xf>
    <xf numFmtId="0" fontId="0" fillId="15" borderId="52" xfId="0" applyFill="1" applyBorder="1" applyAlignment="1" applyProtection="1">
      <alignment horizontal="center" vertical="center"/>
      <protection locked="0"/>
    </xf>
    <xf numFmtId="0" fontId="2" fillId="15" borderId="43" xfId="1" applyFill="1" applyBorder="1" applyAlignment="1" applyProtection="1">
      <alignment horizontal="center" vertical="center" wrapText="1"/>
      <protection locked="0"/>
    </xf>
    <xf numFmtId="0" fontId="16" fillId="11" borderId="24" xfId="0" applyFont="1" applyFill="1" applyBorder="1" applyAlignment="1" applyProtection="1">
      <alignment horizontal="center" vertical="center"/>
      <protection locked="0"/>
    </xf>
    <xf numFmtId="0" fontId="0" fillId="11" borderId="56" xfId="0" applyFill="1" applyBorder="1" applyAlignment="1" applyProtection="1">
      <alignment horizontal="center"/>
      <protection locked="0"/>
    </xf>
    <xf numFmtId="0" fontId="0" fillId="11" borderId="19" xfId="0" applyFill="1" applyBorder="1" applyAlignment="1" applyProtection="1">
      <alignment horizontal="center"/>
      <protection locked="0"/>
    </xf>
    <xf numFmtId="171" fontId="5" fillId="15" borderId="52" xfId="0" applyNumberFormat="1" applyFont="1" applyFill="1" applyBorder="1" applyAlignment="1" applyProtection="1">
      <protection locked="0"/>
    </xf>
    <xf numFmtId="171" fontId="5" fillId="15" borderId="32" xfId="0" applyNumberFormat="1" applyFont="1" applyFill="1" applyBorder="1" applyAlignment="1" applyProtection="1">
      <protection locked="0"/>
    </xf>
    <xf numFmtId="0" fontId="0" fillId="11" borderId="56" xfId="0" applyFill="1" applyBorder="1" applyAlignment="1" applyProtection="1">
      <alignment horizontal="center" vertical="center"/>
      <protection locked="0"/>
    </xf>
    <xf numFmtId="0" fontId="0" fillId="11" borderId="19" xfId="0" applyFill="1" applyBorder="1" applyAlignment="1" applyProtection="1">
      <alignment horizontal="center" vertical="center"/>
      <protection locked="0"/>
    </xf>
    <xf numFmtId="0" fontId="22" fillId="11" borderId="1" xfId="0" applyFont="1" applyFill="1" applyBorder="1" applyAlignment="1" applyProtection="1">
      <alignment horizontal="left" vertical="center"/>
      <protection locked="0"/>
    </xf>
    <xf numFmtId="0" fontId="0" fillId="11" borderId="1" xfId="0" applyFill="1" applyBorder="1" applyAlignment="1" applyProtection="1">
      <alignment horizontal="left" vertical="center"/>
      <protection locked="0"/>
    </xf>
    <xf numFmtId="0" fontId="0" fillId="11" borderId="41" xfId="0" applyFill="1" applyBorder="1" applyAlignment="1" applyProtection="1">
      <alignment horizontal="left" vertical="center"/>
      <protection locked="0"/>
    </xf>
    <xf numFmtId="0" fontId="5" fillId="15" borderId="76" xfId="0" applyFont="1" applyFill="1" applyBorder="1" applyAlignment="1" applyProtection="1">
      <alignment horizontal="left" vertical="center"/>
      <protection locked="0"/>
    </xf>
    <xf numFmtId="0" fontId="5" fillId="15" borderId="57" xfId="0" applyFont="1" applyFill="1" applyBorder="1" applyAlignment="1" applyProtection="1">
      <alignment horizontal="left" vertical="center"/>
      <protection locked="0"/>
    </xf>
    <xf numFmtId="0" fontId="5" fillId="15" borderId="75" xfId="0" applyFont="1" applyFill="1" applyBorder="1" applyAlignment="1" applyProtection="1">
      <alignment horizontal="left" vertical="center"/>
      <protection locked="0"/>
    </xf>
    <xf numFmtId="0" fontId="5" fillId="15" borderId="52" xfId="0" applyFont="1" applyFill="1" applyBorder="1" applyAlignment="1" applyProtection="1">
      <protection locked="0"/>
    </xf>
    <xf numFmtId="9" fontId="5" fillId="15" borderId="56" xfId="0" applyNumberFormat="1" applyFont="1" applyFill="1" applyBorder="1" applyAlignment="1" applyProtection="1">
      <alignment horizontal="center"/>
      <protection locked="0"/>
    </xf>
    <xf numFmtId="9" fontId="5" fillId="15" borderId="24" xfId="0" applyNumberFormat="1" applyFont="1" applyFill="1" applyBorder="1" applyAlignment="1" applyProtection="1">
      <alignment horizontal="center"/>
      <protection locked="0"/>
    </xf>
    <xf numFmtId="169" fontId="5" fillId="15" borderId="37" xfId="0" applyNumberFormat="1" applyFont="1" applyFill="1" applyBorder="1" applyAlignment="1" applyProtection="1">
      <alignment horizontal="right"/>
      <protection locked="0"/>
    </xf>
    <xf numFmtId="169" fontId="5" fillId="15" borderId="22" xfId="0" applyNumberFormat="1" applyFont="1" applyFill="1" applyBorder="1" applyAlignment="1" applyProtection="1">
      <alignment horizontal="right"/>
      <protection locked="0"/>
    </xf>
    <xf numFmtId="0" fontId="0" fillId="15" borderId="22" xfId="0" applyFill="1" applyBorder="1" applyAlignment="1" applyProtection="1">
      <alignment horizontal="right"/>
      <protection locked="0"/>
    </xf>
    <xf numFmtId="0" fontId="22" fillId="12" borderId="39" xfId="0" applyFont="1" applyFill="1" applyBorder="1" applyAlignment="1" applyProtection="1">
      <alignment horizontal="center" vertical="center"/>
    </xf>
    <xf numFmtId="0" fontId="22" fillId="12" borderId="34" xfId="0" applyFont="1" applyFill="1" applyBorder="1" applyAlignment="1" applyProtection="1">
      <alignment horizontal="center" vertical="center"/>
    </xf>
    <xf numFmtId="169" fontId="16" fillId="11" borderId="54" xfId="0" applyNumberFormat="1" applyFont="1" applyFill="1" applyBorder="1" applyAlignment="1" applyProtection="1">
      <alignment horizontal="center" vertical="center"/>
      <protection locked="0"/>
    </xf>
    <xf numFmtId="0" fontId="16" fillId="12" borderId="72" xfId="0" applyFont="1" applyFill="1" applyBorder="1" applyAlignment="1" applyProtection="1">
      <alignment horizontal="center" vertical="center"/>
    </xf>
    <xf numFmtId="0" fontId="16" fillId="12" borderId="34" xfId="0" applyFont="1" applyFill="1" applyBorder="1" applyAlignment="1" applyProtection="1">
      <alignment horizontal="center" vertical="center"/>
    </xf>
    <xf numFmtId="169" fontId="5" fillId="15" borderId="1" xfId="0" applyNumberFormat="1" applyFont="1" applyFill="1" applyBorder="1" applyAlignment="1" applyProtection="1">
      <alignment horizontal="right" vertical="center"/>
      <protection locked="0"/>
    </xf>
    <xf numFmtId="169" fontId="5" fillId="15" borderId="20" xfId="0" applyNumberFormat="1" applyFont="1" applyFill="1" applyBorder="1" applyAlignment="1" applyProtection="1">
      <alignment horizontal="right" vertical="center"/>
      <protection locked="0"/>
    </xf>
    <xf numFmtId="169" fontId="5" fillId="15" borderId="56" xfId="0" applyNumberFormat="1" applyFont="1" applyFill="1" applyBorder="1" applyAlignment="1" applyProtection="1">
      <alignment horizontal="right" vertical="center"/>
      <protection locked="0"/>
    </xf>
    <xf numFmtId="169" fontId="5" fillId="15" borderId="19" xfId="0" applyNumberFormat="1" applyFont="1" applyFill="1" applyBorder="1" applyAlignment="1" applyProtection="1">
      <alignment horizontal="right" vertical="center"/>
      <protection locked="0"/>
    </xf>
    <xf numFmtId="0" fontId="16" fillId="11" borderId="33" xfId="0" applyFont="1" applyFill="1" applyBorder="1" applyAlignment="1" applyProtection="1">
      <alignment horizontal="center" vertical="center"/>
    </xf>
    <xf numFmtId="0" fontId="16" fillId="11" borderId="54" xfId="0" applyFont="1" applyFill="1" applyBorder="1" applyAlignment="1" applyProtection="1">
      <alignment horizontal="center" vertical="center"/>
    </xf>
    <xf numFmtId="3" fontId="16" fillId="11" borderId="30" xfId="0" applyNumberFormat="1" applyFont="1" applyFill="1" applyBorder="1" applyAlignment="1" applyProtection="1">
      <alignment vertical="center"/>
    </xf>
    <xf numFmtId="3" fontId="16" fillId="11" borderId="58" xfId="0" applyNumberFormat="1" applyFont="1" applyFill="1" applyBorder="1" applyAlignment="1" applyProtection="1">
      <alignment vertical="center"/>
    </xf>
    <xf numFmtId="3" fontId="16" fillId="11" borderId="21" xfId="0" applyNumberFormat="1" applyFont="1" applyFill="1" applyBorder="1" applyAlignment="1" applyProtection="1">
      <alignment vertical="center"/>
    </xf>
    <xf numFmtId="0" fontId="5" fillId="12" borderId="40" xfId="0" applyFont="1" applyFill="1" applyBorder="1" applyAlignment="1" applyProtection="1">
      <alignment horizontal="center" vertical="center"/>
    </xf>
    <xf numFmtId="169" fontId="16" fillId="11" borderId="43" xfId="0" applyNumberFormat="1" applyFont="1" applyFill="1" applyBorder="1" applyAlignment="1" applyProtection="1">
      <alignment horizontal="right" vertical="center"/>
      <protection locked="0"/>
    </xf>
    <xf numFmtId="169" fontId="16" fillId="11" borderId="57" xfId="0" applyNumberFormat="1" applyFont="1" applyFill="1" applyBorder="1" applyAlignment="1" applyProtection="1">
      <alignment horizontal="right" vertical="center"/>
      <protection locked="0"/>
    </xf>
    <xf numFmtId="169" fontId="16" fillId="11" borderId="75" xfId="0" applyNumberFormat="1" applyFont="1" applyFill="1" applyBorder="1" applyAlignment="1" applyProtection="1">
      <alignment horizontal="right" vertical="center"/>
      <protection locked="0"/>
    </xf>
    <xf numFmtId="0" fontId="16" fillId="12" borderId="39" xfId="0" applyFont="1" applyFill="1" applyBorder="1" applyAlignment="1" applyProtection="1">
      <alignment horizontal="left" vertical="center"/>
    </xf>
    <xf numFmtId="0" fontId="16" fillId="12" borderId="79" xfId="0" applyFont="1" applyFill="1" applyBorder="1" applyAlignment="1" applyProtection="1">
      <alignment horizontal="left" vertical="center"/>
    </xf>
    <xf numFmtId="3" fontId="5" fillId="12" borderId="52" xfId="0" applyNumberFormat="1" applyFont="1" applyFill="1" applyBorder="1" applyAlignment="1" applyProtection="1">
      <alignment horizontal="left" vertical="center"/>
    </xf>
    <xf numFmtId="3" fontId="5" fillId="12" borderId="32" xfId="0" applyNumberFormat="1" applyFont="1" applyFill="1" applyBorder="1" applyAlignment="1" applyProtection="1">
      <alignment horizontal="left" vertical="center"/>
    </xf>
    <xf numFmtId="0" fontId="17" fillId="15" borderId="20" xfId="0" applyFont="1" applyFill="1" applyBorder="1" applyAlignment="1" applyProtection="1">
      <alignment horizontal="justify" vertical="top" wrapText="1"/>
      <protection locked="0"/>
    </xf>
    <xf numFmtId="0" fontId="17" fillId="15" borderId="56" xfId="0" applyFont="1" applyFill="1" applyBorder="1" applyAlignment="1" applyProtection="1">
      <alignment horizontal="justify" vertical="top" wrapText="1"/>
      <protection locked="0"/>
    </xf>
    <xf numFmtId="0" fontId="17" fillId="15" borderId="24" xfId="0" applyFont="1" applyFill="1" applyBorder="1" applyAlignment="1" applyProtection="1">
      <alignment horizontal="justify" vertical="top" wrapText="1"/>
      <protection locked="0"/>
    </xf>
    <xf numFmtId="0" fontId="0" fillId="15" borderId="43" xfId="0" applyFill="1" applyBorder="1" applyAlignment="1" applyProtection="1">
      <alignment horizontal="justify" vertical="top" wrapText="1"/>
      <protection locked="0"/>
    </xf>
    <xf numFmtId="0" fontId="0" fillId="15" borderId="57" xfId="0" applyFill="1" applyBorder="1" applyAlignment="1" applyProtection="1">
      <alignment horizontal="justify" vertical="top" wrapText="1"/>
      <protection locked="0"/>
    </xf>
    <xf numFmtId="0" fontId="0" fillId="15" borderId="26" xfId="0" applyFill="1" applyBorder="1" applyAlignment="1" applyProtection="1">
      <alignment horizontal="justify" vertical="top" wrapText="1"/>
      <protection locked="0"/>
    </xf>
    <xf numFmtId="0" fontId="0" fillId="15" borderId="20" xfId="0" applyFill="1" applyBorder="1" applyAlignment="1" applyProtection="1">
      <alignment horizontal="justify" vertical="top" wrapText="1"/>
      <protection locked="0"/>
    </xf>
    <xf numFmtId="0" fontId="0" fillId="15" borderId="56" xfId="0" applyFill="1" applyBorder="1" applyAlignment="1" applyProtection="1">
      <alignment horizontal="justify" vertical="top" wrapText="1"/>
      <protection locked="0"/>
    </xf>
    <xf numFmtId="0" fontId="0" fillId="15" borderId="24" xfId="0" applyFill="1" applyBorder="1" applyAlignment="1" applyProtection="1">
      <alignment horizontal="justify" vertical="top" wrapText="1"/>
      <protection locked="0"/>
    </xf>
    <xf numFmtId="0" fontId="30" fillId="11" borderId="55" xfId="0" applyFont="1" applyFill="1" applyBorder="1" applyAlignment="1" applyProtection="1">
      <alignment horizontal="justify" vertical="top" wrapText="1"/>
      <protection locked="0"/>
    </xf>
    <xf numFmtId="0" fontId="30" fillId="11" borderId="45" xfId="0" applyFont="1" applyFill="1" applyBorder="1" applyAlignment="1" applyProtection="1">
      <alignment horizontal="justify" vertical="top" wrapText="1"/>
      <protection locked="0"/>
    </xf>
    <xf numFmtId="0" fontId="30" fillId="11" borderId="60" xfId="0" applyFont="1" applyFill="1" applyBorder="1" applyAlignment="1" applyProtection="1">
      <alignment horizontal="justify" vertical="top" wrapText="1"/>
      <protection locked="0"/>
    </xf>
    <xf numFmtId="0" fontId="5" fillId="0" borderId="54" xfId="0"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0" fontId="17" fillId="15" borderId="39" xfId="0" applyFont="1" applyFill="1" applyBorder="1" applyAlignment="1" applyProtection="1">
      <alignment horizontal="justify" vertical="top" wrapText="1"/>
      <protection locked="0"/>
    </xf>
    <xf numFmtId="0" fontId="17" fillId="15" borderId="79" xfId="0" applyFont="1" applyFill="1" applyBorder="1" applyAlignment="1" applyProtection="1">
      <alignment horizontal="justify" vertical="top" wrapText="1"/>
      <protection locked="0"/>
    </xf>
    <xf numFmtId="0" fontId="17" fillId="15" borderId="23" xfId="0" applyFont="1" applyFill="1" applyBorder="1" applyAlignment="1" applyProtection="1">
      <alignment horizontal="justify" vertical="top" wrapText="1"/>
      <protection locked="0"/>
    </xf>
    <xf numFmtId="0" fontId="17" fillId="15" borderId="20" xfId="0" applyFont="1" applyFill="1" applyBorder="1" applyAlignment="1" applyProtection="1">
      <alignment horizontal="left" vertical="top" wrapText="1"/>
      <protection locked="0"/>
    </xf>
    <xf numFmtId="0" fontId="17" fillId="15" borderId="56" xfId="0" applyFont="1" applyFill="1" applyBorder="1" applyAlignment="1" applyProtection="1">
      <alignment horizontal="left" vertical="top" wrapText="1"/>
      <protection locked="0"/>
    </xf>
    <xf numFmtId="0" fontId="17" fillId="15" borderId="24" xfId="0" applyFont="1" applyFill="1" applyBorder="1" applyAlignment="1" applyProtection="1">
      <alignment horizontal="left" vertical="top" wrapText="1"/>
      <protection locked="0"/>
    </xf>
    <xf numFmtId="0" fontId="16" fillId="11" borderId="33" xfId="0" applyFont="1" applyFill="1" applyBorder="1" applyAlignment="1" applyProtection="1">
      <alignment horizontal="center" vertical="center"/>
      <protection locked="0"/>
    </xf>
    <xf numFmtId="0" fontId="16" fillId="11" borderId="54" xfId="0" applyFont="1" applyFill="1" applyBorder="1" applyAlignment="1" applyProtection="1">
      <alignment horizontal="center" vertical="center"/>
      <protection locked="0"/>
    </xf>
    <xf numFmtId="169" fontId="16" fillId="11" borderId="33" xfId="0" applyNumberFormat="1" applyFont="1" applyFill="1" applyBorder="1" applyAlignment="1" applyProtection="1">
      <alignment horizontal="right" vertical="center"/>
    </xf>
    <xf numFmtId="169" fontId="16" fillId="11" borderId="54" xfId="0" applyNumberFormat="1" applyFont="1" applyFill="1" applyBorder="1" applyAlignment="1" applyProtection="1">
      <alignment horizontal="right" vertical="center"/>
    </xf>
    <xf numFmtId="169" fontId="16" fillId="11" borderId="51" xfId="0" applyNumberFormat="1" applyFont="1" applyFill="1" applyBorder="1" applyAlignment="1" applyProtection="1">
      <alignment horizontal="right" vertical="center"/>
    </xf>
    <xf numFmtId="0" fontId="13" fillId="0" borderId="0" xfId="0" quotePrefix="1" applyFont="1" applyBorder="1" applyAlignment="1" applyProtection="1">
      <alignment horizontal="left" vertical="center"/>
    </xf>
    <xf numFmtId="0" fontId="13" fillId="0" borderId="0" xfId="0" applyFont="1" applyBorder="1" applyAlignment="1" applyProtection="1">
      <alignment horizontal="left" vertical="center"/>
    </xf>
    <xf numFmtId="169" fontId="16" fillId="11" borderId="33" xfId="0" applyNumberFormat="1" applyFont="1" applyFill="1" applyBorder="1" applyAlignment="1" applyProtection="1">
      <alignment horizontal="right" vertical="center"/>
      <protection locked="0"/>
    </xf>
    <xf numFmtId="169" fontId="16" fillId="11" borderId="54" xfId="0" applyNumberFormat="1" applyFont="1" applyFill="1" applyBorder="1" applyAlignment="1" applyProtection="1">
      <alignment horizontal="right" vertical="center"/>
      <protection locked="0"/>
    </xf>
    <xf numFmtId="169" fontId="16" fillId="11" borderId="55" xfId="0" applyNumberFormat="1" applyFont="1" applyFill="1" applyBorder="1" applyAlignment="1" applyProtection="1">
      <alignment horizontal="right" vertical="center"/>
      <protection locked="0"/>
    </xf>
    <xf numFmtId="0" fontId="22" fillId="12" borderId="72" xfId="0" applyFont="1" applyFill="1" applyBorder="1" applyAlignment="1" applyProtection="1">
      <alignment horizontal="center" vertical="center"/>
    </xf>
    <xf numFmtId="0" fontId="12" fillId="2" borderId="11"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9" fontId="16" fillId="12" borderId="80" xfId="6" applyFont="1" applyFill="1" applyBorder="1" applyAlignment="1" applyProtection="1">
      <alignment horizontal="center" vertical="justify"/>
    </xf>
    <xf numFmtId="9" fontId="16" fillId="12" borderId="79" xfId="6" applyFont="1" applyFill="1" applyBorder="1" applyAlignment="1" applyProtection="1">
      <alignment horizontal="center" vertical="justify"/>
    </xf>
    <xf numFmtId="9" fontId="16" fillId="12" borderId="34" xfId="6" applyFont="1" applyFill="1" applyBorder="1" applyAlignment="1" applyProtection="1">
      <alignment horizontal="center" vertical="justify"/>
    </xf>
    <xf numFmtId="0" fontId="6" fillId="11" borderId="11" xfId="0" applyFont="1" applyFill="1" applyBorder="1" applyAlignment="1" applyProtection="1">
      <alignment horizontal="center" vertical="center" wrapText="1"/>
      <protection locked="0"/>
    </xf>
    <xf numFmtId="0" fontId="0" fillId="2" borderId="64" xfId="0" applyFont="1" applyFill="1" applyBorder="1" applyAlignment="1" applyProtection="1">
      <alignment horizontal="center" vertical="center" wrapText="1"/>
    </xf>
    <xf numFmtId="0" fontId="0" fillId="2" borderId="64" xfId="0" applyFill="1" applyBorder="1" applyAlignment="1" applyProtection="1">
      <alignment horizontal="center" vertical="center" wrapText="1"/>
    </xf>
    <xf numFmtId="169" fontId="1" fillId="12" borderId="14" xfId="2" applyNumberFormat="1" applyFont="1" applyFill="1" applyBorder="1" applyAlignment="1" applyProtection="1">
      <alignment horizontal="center" vertical="center" wrapText="1"/>
    </xf>
    <xf numFmtId="173" fontId="1" fillId="12" borderId="15" xfId="2" applyNumberFormat="1" applyFont="1" applyFill="1" applyBorder="1" applyAlignment="1" applyProtection="1">
      <alignment horizontal="center" vertical="center" wrapText="1"/>
    </xf>
    <xf numFmtId="169" fontId="5" fillId="12" borderId="0" xfId="0" applyNumberFormat="1" applyFont="1" applyFill="1" applyBorder="1" applyAlignment="1" applyProtection="1">
      <alignment horizontal="center" vertical="center" readingOrder="1"/>
    </xf>
    <xf numFmtId="0" fontId="0" fillId="2" borderId="82" xfId="0" applyFill="1" applyBorder="1" applyAlignment="1" applyProtection="1">
      <alignment horizontal="center" vertical="center" wrapText="1"/>
    </xf>
    <xf numFmtId="0" fontId="0" fillId="2" borderId="78"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168" fontId="5" fillId="12" borderId="1" xfId="0" applyNumberFormat="1" applyFont="1" applyFill="1" applyBorder="1" applyAlignment="1" applyProtection="1">
      <alignment horizontal="right" vertical="top" wrapText="1"/>
      <protection locked="0"/>
    </xf>
    <xf numFmtId="0" fontId="22" fillId="2" borderId="39" xfId="0" applyFont="1" applyFill="1" applyBorder="1" applyAlignment="1" applyProtection="1">
      <alignment horizontal="center" vertical="top" wrapText="1"/>
      <protection locked="0"/>
    </xf>
    <xf numFmtId="0" fontId="22" fillId="2" borderId="79" xfId="0" applyFont="1" applyFill="1" applyBorder="1" applyAlignment="1" applyProtection="1">
      <alignment horizontal="center" vertical="top" wrapText="1"/>
      <protection locked="0"/>
    </xf>
    <xf numFmtId="0" fontId="22" fillId="2" borderId="34" xfId="0" applyFont="1" applyFill="1" applyBorder="1" applyAlignment="1" applyProtection="1">
      <alignment horizontal="center" vertical="top" wrapText="1"/>
      <protection locked="0"/>
    </xf>
    <xf numFmtId="0" fontId="14" fillId="15" borderId="24" xfId="0" applyFont="1" applyFill="1" applyBorder="1" applyAlignment="1" applyProtection="1">
      <alignment horizontal="justify" vertical="center" wrapText="1"/>
      <protection locked="0"/>
    </xf>
    <xf numFmtId="0" fontId="14" fillId="11" borderId="56" xfId="0" applyFont="1" applyFill="1" applyBorder="1" applyAlignment="1" applyProtection="1">
      <alignment horizontal="center" vertical="top" wrapText="1"/>
      <protection locked="0"/>
    </xf>
    <xf numFmtId="0" fontId="14" fillId="11" borderId="19" xfId="0" applyFont="1" applyFill="1" applyBorder="1" applyAlignment="1" applyProtection="1">
      <alignment horizontal="center" vertical="top" wrapText="1"/>
      <protection locked="0"/>
    </xf>
    <xf numFmtId="0" fontId="20" fillId="0" borderId="12" xfId="0" applyFont="1" applyBorder="1" applyAlignment="1" applyProtection="1">
      <alignment horizontal="center" vertical="center" wrapText="1"/>
    </xf>
    <xf numFmtId="0" fontId="20" fillId="0" borderId="47" xfId="0" applyFont="1" applyBorder="1" applyAlignment="1" applyProtection="1">
      <alignment horizontal="center" vertical="center" wrapText="1"/>
    </xf>
    <xf numFmtId="0" fontId="20" fillId="0" borderId="68"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169" fontId="5" fillId="0" borderId="11" xfId="0" applyNumberFormat="1" applyFont="1" applyFill="1" applyBorder="1" applyAlignment="1" applyProtection="1">
      <alignment horizontal="left" vertical="center" wrapText="1"/>
    </xf>
    <xf numFmtId="169" fontId="5" fillId="0" borderId="0" xfId="0" applyNumberFormat="1" applyFont="1" applyFill="1" applyBorder="1" applyAlignment="1" applyProtection="1">
      <alignment horizontal="left" vertical="center" wrapText="1"/>
    </xf>
    <xf numFmtId="169" fontId="5" fillId="0" borderId="15" xfId="0" applyNumberFormat="1" applyFont="1" applyFill="1" applyBorder="1" applyAlignment="1" applyProtection="1">
      <alignment horizontal="left" vertical="center" wrapText="1"/>
    </xf>
    <xf numFmtId="0" fontId="5" fillId="17" borderId="68" xfId="0" applyFont="1" applyFill="1" applyBorder="1" applyAlignment="1" applyProtection="1">
      <alignment horizontal="center" vertical="center"/>
      <protection locked="0"/>
    </xf>
    <xf numFmtId="0" fontId="5" fillId="17" borderId="22" xfId="0" applyFont="1" applyFill="1" applyBorder="1" applyAlignment="1" applyProtection="1">
      <alignment horizontal="center" vertical="center"/>
      <protection locked="0"/>
    </xf>
    <xf numFmtId="0" fontId="6" fillId="11" borderId="11" xfId="0" applyFont="1" applyFill="1" applyBorder="1" applyAlignment="1" applyProtection="1">
      <alignment horizontal="center" vertical="top" wrapText="1"/>
      <protection locked="0"/>
    </xf>
    <xf numFmtId="0" fontId="6" fillId="11" borderId="0" xfId="0" applyFont="1" applyFill="1" applyBorder="1" applyAlignment="1" applyProtection="1">
      <alignment horizontal="center" vertical="top" wrapText="1"/>
      <protection locked="0"/>
    </xf>
    <xf numFmtId="14" fontId="5" fillId="15" borderId="12" xfId="0" applyNumberFormat="1" applyFont="1" applyFill="1" applyBorder="1" applyAlignment="1" applyProtection="1">
      <alignment horizontal="center" vertical="center"/>
      <protection locked="0"/>
    </xf>
    <xf numFmtId="14" fontId="5" fillId="15" borderId="67" xfId="0" applyNumberFormat="1" applyFont="1" applyFill="1" applyBorder="1" applyAlignment="1" applyProtection="1">
      <alignment horizontal="center" vertical="center"/>
      <protection locked="0"/>
    </xf>
    <xf numFmtId="14" fontId="5" fillId="15" borderId="13" xfId="0" applyNumberFormat="1" applyFont="1" applyFill="1" applyBorder="1" applyAlignment="1" applyProtection="1">
      <alignment horizontal="center" vertical="center"/>
      <protection locked="0"/>
    </xf>
    <xf numFmtId="14" fontId="5" fillId="15" borderId="16" xfId="0" applyNumberFormat="1" applyFont="1" applyFill="1" applyBorder="1" applyAlignment="1" applyProtection="1">
      <alignment horizontal="center" vertical="center"/>
      <protection locked="0"/>
    </xf>
    <xf numFmtId="14" fontId="5" fillId="15" borderId="17" xfId="0" applyNumberFormat="1" applyFont="1" applyFill="1" applyBorder="1" applyAlignment="1" applyProtection="1">
      <alignment horizontal="center" vertical="center"/>
      <protection locked="0"/>
    </xf>
    <xf numFmtId="14" fontId="5" fillId="15" borderId="18" xfId="0" applyNumberFormat="1" applyFont="1" applyFill="1" applyBorder="1" applyAlignment="1" applyProtection="1">
      <alignment horizontal="center" vertical="center"/>
      <protection locked="0"/>
    </xf>
    <xf numFmtId="0" fontId="0" fillId="2" borderId="72" xfId="0" applyFont="1" applyFill="1" applyBorder="1" applyAlignment="1" applyProtection="1">
      <alignment horizontal="center" vertical="center" wrapText="1"/>
    </xf>
    <xf numFmtId="0" fontId="1" fillId="2" borderId="7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5" fillId="16" borderId="20" xfId="0" applyFont="1" applyFill="1" applyBorder="1" applyAlignment="1" applyProtection="1">
      <alignment horizontal="left" vertical="top" readingOrder="1"/>
      <protection locked="0"/>
    </xf>
    <xf numFmtId="0" fontId="5" fillId="16" borderId="56" xfId="0" applyFont="1" applyFill="1" applyBorder="1" applyAlignment="1" applyProtection="1">
      <alignment horizontal="left" vertical="top" readingOrder="1"/>
      <protection locked="0"/>
    </xf>
    <xf numFmtId="0" fontId="5" fillId="16" borderId="19" xfId="0" applyFont="1" applyFill="1" applyBorder="1" applyAlignment="1" applyProtection="1">
      <alignment horizontal="left" vertical="top" readingOrder="1"/>
      <protection locked="0"/>
    </xf>
    <xf numFmtId="0" fontId="14" fillId="15" borderId="1" xfId="0" applyFont="1" applyFill="1" applyBorder="1" applyAlignment="1" applyProtection="1">
      <alignment horizontal="center" vertical="center"/>
      <protection locked="0"/>
    </xf>
    <xf numFmtId="0" fontId="0" fillId="2" borderId="0" xfId="0" applyFill="1" applyBorder="1" applyAlignment="1" applyProtection="1">
      <alignment horizontal="right" vertical="top" wrapText="1"/>
      <protection locked="0"/>
    </xf>
    <xf numFmtId="0" fontId="27" fillId="0" borderId="0" xfId="0" applyFont="1" applyBorder="1" applyAlignment="1" applyProtection="1">
      <alignment horizontal="left" vertical="center" wrapText="1"/>
      <protection locked="0"/>
    </xf>
    <xf numFmtId="0" fontId="14" fillId="15" borderId="12" xfId="0" applyFont="1" applyFill="1" applyBorder="1" applyAlignment="1" applyProtection="1">
      <alignment horizontal="justify" vertical="top" wrapText="1"/>
      <protection locked="0"/>
    </xf>
    <xf numFmtId="0" fontId="21" fillId="15" borderId="67" xfId="0" applyFont="1" applyFill="1" applyBorder="1" applyAlignment="1" applyProtection="1">
      <alignment horizontal="justify" vertical="top"/>
      <protection locked="0"/>
    </xf>
    <xf numFmtId="0" fontId="21" fillId="15" borderId="13" xfId="0" applyFont="1" applyFill="1" applyBorder="1" applyAlignment="1" applyProtection="1">
      <alignment horizontal="justify" vertical="top"/>
      <protection locked="0"/>
    </xf>
    <xf numFmtId="0" fontId="21" fillId="15" borderId="14" xfId="0" applyFont="1" applyFill="1" applyBorder="1" applyAlignment="1" applyProtection="1">
      <alignment horizontal="justify" vertical="top"/>
      <protection locked="0"/>
    </xf>
    <xf numFmtId="0" fontId="21" fillId="15" borderId="0" xfId="0" applyFont="1" applyFill="1" applyBorder="1" applyAlignment="1" applyProtection="1">
      <alignment horizontal="justify" vertical="top"/>
      <protection locked="0"/>
    </xf>
    <xf numFmtId="0" fontId="21" fillId="15" borderId="15" xfId="0" applyFont="1" applyFill="1" applyBorder="1" applyAlignment="1" applyProtection="1">
      <alignment horizontal="justify" vertical="top"/>
      <protection locked="0"/>
    </xf>
    <xf numFmtId="0" fontId="21" fillId="15" borderId="16" xfId="0" applyFont="1" applyFill="1" applyBorder="1" applyAlignment="1" applyProtection="1">
      <alignment horizontal="justify" vertical="top"/>
      <protection locked="0"/>
    </xf>
    <xf numFmtId="0" fontId="21" fillId="15" borderId="17" xfId="0" applyFont="1" applyFill="1" applyBorder="1" applyAlignment="1" applyProtection="1">
      <alignment horizontal="justify" vertical="top"/>
      <protection locked="0"/>
    </xf>
    <xf numFmtId="0" fontId="21" fillId="15" borderId="18" xfId="0" applyFont="1" applyFill="1" applyBorder="1" applyAlignment="1" applyProtection="1">
      <alignment horizontal="justify" vertical="top"/>
      <protection locked="0"/>
    </xf>
    <xf numFmtId="0" fontId="22" fillId="12" borderId="35" xfId="0" applyFont="1" applyFill="1" applyBorder="1" applyAlignment="1" applyProtection="1">
      <alignment horizontal="center" vertical="center"/>
    </xf>
    <xf numFmtId="3" fontId="16" fillId="11" borderId="44" xfId="0" applyNumberFormat="1" applyFont="1" applyFill="1" applyBorder="1" applyAlignment="1" applyProtection="1">
      <alignment horizontal="left" vertical="center"/>
      <protection locked="0"/>
    </xf>
    <xf numFmtId="3" fontId="16" fillId="11" borderId="45" xfId="0" applyNumberFormat="1" applyFont="1" applyFill="1" applyBorder="1" applyAlignment="1" applyProtection="1">
      <alignment horizontal="left" vertical="center"/>
      <protection locked="0"/>
    </xf>
    <xf numFmtId="3" fontId="16" fillId="11" borderId="60" xfId="0" applyNumberFormat="1" applyFont="1" applyFill="1" applyBorder="1" applyAlignment="1" applyProtection="1">
      <alignment horizontal="left" vertical="center"/>
      <protection locked="0"/>
    </xf>
    <xf numFmtId="0" fontId="16" fillId="12" borderId="36" xfId="0" applyFont="1" applyFill="1" applyBorder="1" applyAlignment="1" applyProtection="1">
      <alignment horizontal="center" vertical="center"/>
    </xf>
    <xf numFmtId="169" fontId="16" fillId="11" borderId="48" xfId="0" applyNumberFormat="1" applyFont="1" applyFill="1" applyBorder="1" applyAlignment="1" applyProtection="1">
      <alignment horizontal="right" vertical="center"/>
      <protection locked="0"/>
    </xf>
    <xf numFmtId="169" fontId="16" fillId="11" borderId="53" xfId="0" applyNumberFormat="1" applyFont="1" applyFill="1" applyBorder="1" applyAlignment="1" applyProtection="1">
      <alignment horizontal="right" vertical="center"/>
      <protection locked="0"/>
    </xf>
    <xf numFmtId="0" fontId="13" fillId="0" borderId="0" xfId="0" quotePrefix="1" applyFont="1" applyBorder="1" applyAlignment="1" applyProtection="1">
      <alignment horizontal="left" vertical="center"/>
      <protection locked="0"/>
    </xf>
    <xf numFmtId="0" fontId="16" fillId="12" borderId="39" xfId="0" quotePrefix="1" applyFont="1" applyFill="1" applyBorder="1" applyAlignment="1" applyProtection="1">
      <alignment horizontal="center" vertical="center"/>
    </xf>
    <xf numFmtId="0" fontId="16" fillId="12" borderId="36" xfId="0" applyFont="1" applyFill="1" applyBorder="1" applyAlignment="1" applyProtection="1">
      <alignment horizontal="center" vertical="top"/>
      <protection locked="0"/>
    </xf>
    <xf numFmtId="0" fontId="16" fillId="12" borderId="35" xfId="0" applyFont="1" applyFill="1" applyBorder="1" applyAlignment="1" applyProtection="1">
      <alignment horizontal="center" vertical="top"/>
      <protection locked="0"/>
    </xf>
    <xf numFmtId="0" fontId="21" fillId="12" borderId="1" xfId="0" applyFont="1" applyFill="1" applyBorder="1" applyAlignment="1" applyProtection="1">
      <alignment horizontal="center" vertical="center" wrapText="1"/>
    </xf>
    <xf numFmtId="0" fontId="21" fillId="12" borderId="41" xfId="0" applyFont="1" applyFill="1" applyBorder="1" applyAlignment="1" applyProtection="1">
      <alignment horizontal="center" vertical="center" wrapText="1"/>
    </xf>
    <xf numFmtId="0" fontId="16" fillId="12" borderId="36" xfId="0" applyFont="1" applyFill="1" applyBorder="1" applyAlignment="1" applyProtection="1">
      <alignment horizontal="center" vertical="top"/>
    </xf>
    <xf numFmtId="0" fontId="16" fillId="12" borderId="35" xfId="0" applyFont="1" applyFill="1" applyBorder="1" applyAlignment="1" applyProtection="1">
      <alignment horizontal="center" vertical="top"/>
    </xf>
    <xf numFmtId="0" fontId="14" fillId="0" borderId="22" xfId="0" applyFont="1" applyFill="1" applyBorder="1" applyAlignment="1" applyProtection="1">
      <alignment horizontal="justify" vertical="center"/>
      <protection locked="0"/>
    </xf>
    <xf numFmtId="0" fontId="14" fillId="0" borderId="47" xfId="0" applyFont="1" applyFill="1" applyBorder="1" applyAlignment="1" applyProtection="1">
      <alignment horizontal="justify" vertical="center"/>
      <protection locked="0"/>
    </xf>
    <xf numFmtId="0" fontId="14" fillId="12" borderId="68" xfId="0" applyFont="1" applyFill="1" applyBorder="1" applyAlignment="1" applyProtection="1">
      <alignment horizontal="justify" vertical="center"/>
      <protection locked="0"/>
    </xf>
    <xf numFmtId="0" fontId="14" fillId="12" borderId="83" xfId="0" applyFont="1" applyFill="1" applyBorder="1" applyAlignment="1" applyProtection="1">
      <alignment horizontal="justify" vertical="center"/>
      <protection locked="0"/>
    </xf>
    <xf numFmtId="0" fontId="14" fillId="15" borderId="36" xfId="0" applyFont="1" applyFill="1" applyBorder="1" applyAlignment="1" applyProtection="1">
      <alignment horizontal="justify" vertical="top"/>
      <protection locked="0"/>
    </xf>
    <xf numFmtId="0" fontId="14" fillId="15" borderId="72" xfId="0" applyFont="1" applyFill="1" applyBorder="1" applyAlignment="1" applyProtection="1">
      <alignment horizontal="justify" vertical="top"/>
      <protection locked="0"/>
    </xf>
    <xf numFmtId="0" fontId="14" fillId="15" borderId="35" xfId="0" applyFont="1" applyFill="1" applyBorder="1" applyAlignment="1" applyProtection="1">
      <alignment horizontal="justify" vertical="top"/>
      <protection locked="0"/>
    </xf>
    <xf numFmtId="9" fontId="14" fillId="16" borderId="27" xfId="6" applyFont="1" applyFill="1" applyBorder="1" applyAlignment="1" applyProtection="1">
      <alignment horizontal="left" vertical="center" wrapText="1"/>
      <protection locked="0"/>
    </xf>
    <xf numFmtId="9" fontId="14" fillId="16" borderId="64" xfId="6" applyFont="1" applyFill="1" applyBorder="1" applyAlignment="1" applyProtection="1">
      <alignment horizontal="left" vertical="center" wrapText="1"/>
      <protection locked="0"/>
    </xf>
    <xf numFmtId="9" fontId="14" fillId="16" borderId="65" xfId="6" applyFont="1" applyFill="1" applyBorder="1" applyAlignment="1" applyProtection="1">
      <alignment horizontal="left" vertical="center" wrapText="1"/>
      <protection locked="0"/>
    </xf>
    <xf numFmtId="9" fontId="14" fillId="16" borderId="11" xfId="6" applyFont="1" applyFill="1" applyBorder="1" applyAlignment="1" applyProtection="1">
      <alignment horizontal="left" vertical="center" wrapText="1"/>
      <protection locked="0"/>
    </xf>
    <xf numFmtId="9" fontId="14" fillId="16" borderId="0" xfId="6" applyFont="1" applyFill="1" applyBorder="1" applyAlignment="1" applyProtection="1">
      <alignment horizontal="left" vertical="center" wrapText="1"/>
      <protection locked="0"/>
    </xf>
    <xf numFmtId="9" fontId="14" fillId="16" borderId="10" xfId="6" applyFont="1" applyFill="1" applyBorder="1" applyAlignment="1" applyProtection="1">
      <alignment horizontal="left" vertical="center" wrapText="1"/>
      <protection locked="0"/>
    </xf>
    <xf numFmtId="9" fontId="14" fillId="16" borderId="30" xfId="6" applyFont="1" applyFill="1" applyBorder="1" applyAlignment="1" applyProtection="1">
      <alignment horizontal="left" vertical="center" wrapText="1"/>
      <protection locked="0"/>
    </xf>
    <xf numFmtId="9" fontId="14" fillId="16" borderId="58" xfId="6" applyFont="1" applyFill="1" applyBorder="1" applyAlignment="1" applyProtection="1">
      <alignment horizontal="left" vertical="center" wrapText="1"/>
      <protection locked="0"/>
    </xf>
    <xf numFmtId="9" fontId="14" fillId="16" borderId="21" xfId="6" applyFont="1" applyFill="1" applyBorder="1" applyAlignment="1" applyProtection="1">
      <alignment horizontal="left" vertical="center" wrapText="1"/>
      <protection locked="0"/>
    </xf>
    <xf numFmtId="0" fontId="50" fillId="19" borderId="64" xfId="0" applyFont="1" applyFill="1" applyBorder="1" applyAlignment="1">
      <alignment horizontal="left" wrapText="1"/>
    </xf>
    <xf numFmtId="0" fontId="50" fillId="19" borderId="65" xfId="0" applyFont="1" applyFill="1" applyBorder="1" applyAlignment="1">
      <alignment horizontal="left" wrapText="1"/>
    </xf>
    <xf numFmtId="0" fontId="50" fillId="19" borderId="58" xfId="0" applyFont="1" applyFill="1" applyBorder="1" applyAlignment="1">
      <alignment horizontal="left" wrapText="1"/>
    </xf>
    <xf numFmtId="0" fontId="50" fillId="19" borderId="21" xfId="0" applyFont="1" applyFill="1" applyBorder="1" applyAlignment="1">
      <alignment horizontal="left" wrapText="1"/>
    </xf>
    <xf numFmtId="0" fontId="49" fillId="20" borderId="0" xfId="0" applyFont="1" applyFill="1" applyBorder="1" applyAlignment="1">
      <alignment horizontal="left" wrapText="1"/>
    </xf>
    <xf numFmtId="0" fontId="49" fillId="20" borderId="20" xfId="0" applyFont="1" applyFill="1" applyBorder="1" applyAlignment="1">
      <alignment horizontal="left" wrapText="1"/>
    </xf>
    <xf numFmtId="0" fontId="49" fillId="20" borderId="19" xfId="0" applyFont="1" applyFill="1" applyBorder="1" applyAlignment="1">
      <alignment horizontal="left" wrapText="1"/>
    </xf>
    <xf numFmtId="0" fontId="29" fillId="12" borderId="81" xfId="0" applyFont="1" applyFill="1" applyBorder="1" applyAlignment="1" applyProtection="1">
      <alignment horizontal="center" vertical="center" textRotation="90"/>
    </xf>
    <xf numFmtId="0" fontId="29" fillId="12" borderId="74" xfId="0" applyFont="1" applyFill="1" applyBorder="1" applyAlignment="1" applyProtection="1">
      <alignment horizontal="center" vertical="center" textRotation="90"/>
    </xf>
    <xf numFmtId="0" fontId="16" fillId="12" borderId="39" xfId="0" applyFont="1" applyFill="1" applyBorder="1" applyAlignment="1" applyProtection="1">
      <alignment horizontal="center" vertical="top"/>
      <protection locked="0"/>
    </xf>
    <xf numFmtId="0" fontId="16" fillId="12" borderId="79" xfId="0" applyFont="1" applyFill="1" applyBorder="1" applyAlignment="1" applyProtection="1">
      <alignment horizontal="center" vertical="top"/>
      <protection locked="0"/>
    </xf>
    <xf numFmtId="0" fontId="48" fillId="20" borderId="44" xfId="0" applyFont="1" applyFill="1" applyBorder="1" applyAlignment="1">
      <alignment horizontal="left" vertical="center" wrapText="1"/>
    </xf>
    <xf numFmtId="0" fontId="0" fillId="0" borderId="45" xfId="0" applyBorder="1" applyAlignment="1">
      <alignment vertical="center"/>
    </xf>
    <xf numFmtId="0" fontId="0" fillId="0" borderId="60" xfId="0" applyBorder="1" applyAlignment="1">
      <alignment vertical="center"/>
    </xf>
    <xf numFmtId="0" fontId="48" fillId="20" borderId="45" xfId="0" applyFont="1" applyFill="1" applyBorder="1" applyAlignment="1">
      <alignment horizontal="left" vertical="center" wrapText="1"/>
    </xf>
    <xf numFmtId="0" fontId="48" fillId="20" borderId="60" xfId="0" applyFont="1" applyFill="1" applyBorder="1" applyAlignment="1">
      <alignment horizontal="left" vertical="center" wrapText="1"/>
    </xf>
    <xf numFmtId="9" fontId="14" fillId="15" borderId="44" xfId="6" applyFont="1" applyFill="1" applyBorder="1" applyAlignment="1" applyProtection="1">
      <alignment horizontal="justify" vertical="center"/>
      <protection locked="0"/>
    </xf>
    <xf numFmtId="9" fontId="14" fillId="15" borderId="45" xfId="6" applyFont="1" applyFill="1" applyBorder="1" applyAlignment="1" applyProtection="1">
      <alignment horizontal="justify" vertical="center"/>
      <protection locked="0"/>
    </xf>
    <xf numFmtId="9" fontId="14" fillId="15" borderId="60" xfId="6" applyFont="1" applyFill="1" applyBorder="1" applyAlignment="1" applyProtection="1">
      <alignment horizontal="justify" vertical="center"/>
      <protection locked="0"/>
    </xf>
    <xf numFmtId="9" fontId="14" fillId="9" borderId="44" xfId="6" applyFont="1" applyFill="1" applyBorder="1" applyAlignment="1" applyProtection="1">
      <alignment horizontal="center" vertical="center"/>
      <protection locked="0"/>
    </xf>
    <xf numFmtId="9" fontId="14" fillId="9" borderId="45" xfId="6" applyFont="1" applyFill="1" applyBorder="1" applyAlignment="1" applyProtection="1">
      <alignment horizontal="center" vertical="center"/>
      <protection locked="0"/>
    </xf>
    <xf numFmtId="9" fontId="14" fillId="9" borderId="60" xfId="6" applyFont="1" applyFill="1" applyBorder="1" applyAlignment="1" applyProtection="1">
      <alignment horizontal="center" vertical="center"/>
      <protection locked="0"/>
    </xf>
    <xf numFmtId="0" fontId="50" fillId="19" borderId="64" xfId="0" applyNumberFormat="1" applyFont="1" applyFill="1" applyBorder="1" applyAlignment="1">
      <alignment horizontal="left" wrapText="1"/>
    </xf>
    <xf numFmtId="0" fontId="50" fillId="19" borderId="65" xfId="0" applyNumberFormat="1" applyFont="1" applyFill="1" applyBorder="1" applyAlignment="1">
      <alignment horizontal="left" wrapText="1"/>
    </xf>
    <xf numFmtId="0" fontId="50" fillId="19" borderId="58" xfId="0" applyNumberFormat="1" applyFont="1" applyFill="1" applyBorder="1" applyAlignment="1">
      <alignment horizontal="left" wrapText="1"/>
    </xf>
    <xf numFmtId="0" fontId="50" fillId="19" borderId="21" xfId="0" applyNumberFormat="1" applyFont="1" applyFill="1" applyBorder="1" applyAlignment="1">
      <alignment horizontal="left" wrapText="1"/>
    </xf>
    <xf numFmtId="0" fontId="21" fillId="9" borderId="39" xfId="0" applyFont="1" applyFill="1" applyBorder="1" applyAlignment="1" applyProtection="1">
      <alignment horizontal="center" vertical="center" wrapText="1"/>
      <protection locked="0"/>
    </xf>
    <xf numFmtId="0" fontId="21" fillId="9" borderId="79" xfId="0" applyFont="1" applyFill="1" applyBorder="1" applyAlignment="1" applyProtection="1">
      <alignment horizontal="center" vertical="center" wrapText="1"/>
      <protection locked="0"/>
    </xf>
    <xf numFmtId="0" fontId="21" fillId="9" borderId="34" xfId="0" applyFont="1" applyFill="1" applyBorder="1" applyAlignment="1" applyProtection="1">
      <alignment horizontal="center" vertical="center" wrapText="1"/>
      <protection locked="0"/>
    </xf>
    <xf numFmtId="0" fontId="14" fillId="12" borderId="68" xfId="0" applyFont="1" applyFill="1" applyBorder="1" applyAlignment="1" applyProtection="1">
      <alignment horizontal="center" vertical="center"/>
      <protection locked="0"/>
    </xf>
    <xf numFmtId="0" fontId="16" fillId="12" borderId="31" xfId="0" applyFont="1" applyFill="1" applyBorder="1" applyAlignment="1" applyProtection="1">
      <alignment horizontal="center" vertical="top"/>
      <protection locked="0"/>
    </xf>
    <xf numFmtId="0" fontId="14" fillId="2" borderId="72" xfId="0" applyFont="1" applyFill="1" applyBorder="1" applyAlignment="1" applyProtection="1">
      <alignment horizontal="center" vertical="center"/>
      <protection locked="0"/>
    </xf>
    <xf numFmtId="0" fontId="16" fillId="0" borderId="80"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protection locked="0"/>
    </xf>
    <xf numFmtId="0" fontId="16" fillId="0" borderId="76" xfId="0" applyFont="1" applyFill="1" applyBorder="1" applyAlignment="1" applyProtection="1">
      <alignment horizontal="center" vertical="center"/>
      <protection locked="0"/>
    </xf>
    <xf numFmtId="0" fontId="16" fillId="12" borderId="52" xfId="0" applyFont="1" applyFill="1" applyBorder="1" applyAlignment="1" applyProtection="1">
      <alignment horizontal="center" vertical="top"/>
      <protection locked="0"/>
    </xf>
    <xf numFmtId="0" fontId="16" fillId="12" borderId="43" xfId="0" applyFont="1" applyFill="1" applyBorder="1" applyAlignment="1" applyProtection="1">
      <alignment horizontal="center" vertical="top"/>
      <protection locked="0"/>
    </xf>
    <xf numFmtId="0" fontId="0" fillId="15" borderId="39" xfId="0" applyFill="1" applyBorder="1" applyAlignment="1" applyProtection="1">
      <alignment horizontal="justify" vertical="top" wrapText="1"/>
      <protection locked="0"/>
    </xf>
    <xf numFmtId="0" fontId="0" fillId="15" borderId="79" xfId="0" applyFill="1" applyBorder="1" applyAlignment="1" applyProtection="1">
      <alignment horizontal="justify" vertical="top" wrapText="1"/>
      <protection locked="0"/>
    </xf>
    <xf numFmtId="0" fontId="0" fillId="15" borderId="23" xfId="0" applyFill="1" applyBorder="1" applyAlignment="1" applyProtection="1">
      <alignment horizontal="justify" vertical="top" wrapText="1"/>
      <protection locked="0"/>
    </xf>
    <xf numFmtId="0" fontId="17" fillId="15" borderId="16" xfId="0" applyFont="1" applyFill="1" applyBorder="1" applyAlignment="1" applyProtection="1">
      <alignment horizontal="justify" vertical="top" wrapText="1"/>
      <protection locked="0"/>
    </xf>
    <xf numFmtId="0" fontId="17" fillId="15" borderId="17" xfId="0" applyFont="1" applyFill="1" applyBorder="1" applyAlignment="1" applyProtection="1">
      <alignment horizontal="justify" vertical="top" wrapText="1"/>
      <protection locked="0"/>
    </xf>
    <xf numFmtId="0" fontId="17" fillId="15" borderId="25" xfId="0" applyFont="1" applyFill="1" applyBorder="1" applyAlignment="1" applyProtection="1">
      <alignment horizontal="justify" vertical="top" wrapText="1"/>
      <protection locked="0"/>
    </xf>
    <xf numFmtId="0" fontId="17" fillId="15" borderId="39" xfId="0" applyFont="1" applyFill="1" applyBorder="1" applyAlignment="1" applyProtection="1">
      <alignment horizontal="left" vertical="top" wrapText="1"/>
      <protection locked="0"/>
    </xf>
    <xf numFmtId="0" fontId="17" fillId="15" borderId="79" xfId="0" applyFont="1" applyFill="1" applyBorder="1" applyAlignment="1" applyProtection="1">
      <alignment horizontal="left" vertical="top" wrapText="1"/>
      <protection locked="0"/>
    </xf>
    <xf numFmtId="0" fontId="5" fillId="2" borderId="39" xfId="0" applyFont="1" applyFill="1" applyBorder="1" applyAlignment="1" applyProtection="1">
      <alignment horizontal="justify" vertical="top" wrapText="1"/>
      <protection locked="0"/>
    </xf>
    <xf numFmtId="0" fontId="5" fillId="2" borderId="79" xfId="0" applyFont="1" applyFill="1" applyBorder="1" applyAlignment="1" applyProtection="1">
      <alignment horizontal="justify" vertical="top" wrapText="1"/>
      <protection locked="0"/>
    </xf>
    <xf numFmtId="0" fontId="5" fillId="2" borderId="23" xfId="0" applyFont="1" applyFill="1" applyBorder="1" applyAlignment="1" applyProtection="1">
      <alignment horizontal="justify" vertical="top" wrapText="1"/>
      <protection locked="0"/>
    </xf>
    <xf numFmtId="0" fontId="0" fillId="2" borderId="43" xfId="0" applyFill="1" applyBorder="1" applyAlignment="1" applyProtection="1">
      <alignment horizontal="justify" vertical="top" wrapText="1"/>
      <protection locked="0"/>
    </xf>
    <xf numFmtId="0" fontId="0" fillId="2" borderId="57" xfId="0" applyFill="1" applyBorder="1" applyAlignment="1" applyProtection="1">
      <alignment horizontal="justify" vertical="top" wrapText="1"/>
      <protection locked="0"/>
    </xf>
    <xf numFmtId="0" fontId="0" fillId="2" borderId="26" xfId="0" applyFill="1" applyBorder="1" applyAlignment="1" applyProtection="1">
      <alignment horizontal="justify" vertical="top" wrapText="1"/>
      <protection locked="0"/>
    </xf>
    <xf numFmtId="3" fontId="16" fillId="12" borderId="72" xfId="0" applyNumberFormat="1" applyFont="1" applyFill="1" applyBorder="1" applyAlignment="1" applyProtection="1">
      <alignment horizontal="center" vertical="center"/>
      <protection locked="0"/>
    </xf>
    <xf numFmtId="0" fontId="12" fillId="2" borderId="11"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3" fontId="16" fillId="12" borderId="27" xfId="0" applyNumberFormat="1" applyFont="1" applyFill="1" applyBorder="1" applyAlignment="1" applyProtection="1">
      <alignment horizontal="center" vertical="center"/>
    </xf>
    <xf numFmtId="3" fontId="16" fillId="12" borderId="64" xfId="0" applyNumberFormat="1" applyFont="1" applyFill="1" applyBorder="1" applyAlignment="1" applyProtection="1">
      <alignment horizontal="center" vertical="center"/>
    </xf>
    <xf numFmtId="3" fontId="16" fillId="12" borderId="65" xfId="0" applyNumberFormat="1" applyFont="1" applyFill="1" applyBorder="1" applyAlignment="1" applyProtection="1">
      <alignment horizontal="center" vertical="center"/>
    </xf>
    <xf numFmtId="3" fontId="16" fillId="12" borderId="11" xfId="0" applyNumberFormat="1" applyFont="1" applyFill="1" applyBorder="1" applyAlignment="1" applyProtection="1">
      <alignment horizontal="center" vertical="center"/>
    </xf>
    <xf numFmtId="3" fontId="16" fillId="12" borderId="0" xfId="0" applyNumberFormat="1" applyFont="1" applyFill="1" applyBorder="1" applyAlignment="1" applyProtection="1">
      <alignment horizontal="center" vertical="center"/>
    </xf>
    <xf numFmtId="3" fontId="16" fillId="12" borderId="10" xfId="0" applyNumberFormat="1" applyFont="1" applyFill="1" applyBorder="1" applyAlignment="1" applyProtection="1">
      <alignment horizontal="center" vertical="center"/>
    </xf>
    <xf numFmtId="3" fontId="16" fillId="12" borderId="36" xfId="0" applyNumberFormat="1" applyFont="1" applyFill="1" applyBorder="1" applyAlignment="1" applyProtection="1">
      <alignment horizontal="center" vertical="center" wrapText="1"/>
      <protection locked="0"/>
    </xf>
    <xf numFmtId="3" fontId="16" fillId="12" borderId="72" xfId="0" applyNumberFormat="1" applyFont="1" applyFill="1" applyBorder="1" applyAlignment="1" applyProtection="1">
      <alignment horizontal="center" vertical="center" wrapText="1"/>
      <protection locked="0"/>
    </xf>
    <xf numFmtId="3" fontId="16" fillId="12" borderId="35" xfId="0" applyNumberFormat="1" applyFont="1" applyFill="1" applyBorder="1" applyAlignment="1" applyProtection="1">
      <alignment horizontal="center" vertical="center" wrapText="1"/>
      <protection locked="0"/>
    </xf>
    <xf numFmtId="0" fontId="16" fillId="12" borderId="31" xfId="0" applyFont="1" applyFill="1" applyBorder="1" applyAlignment="1" applyProtection="1">
      <alignment horizontal="center" vertical="center"/>
      <protection locked="0"/>
    </xf>
    <xf numFmtId="0" fontId="16" fillId="12" borderId="52" xfId="0" applyFont="1" applyFill="1" applyBorder="1" applyAlignment="1" applyProtection="1">
      <alignment horizontal="center" vertical="center"/>
      <protection locked="0"/>
    </xf>
    <xf numFmtId="3" fontId="16" fillId="12" borderId="27" xfId="0" applyNumberFormat="1" applyFont="1" applyFill="1" applyBorder="1" applyAlignment="1" applyProtection="1">
      <alignment horizontal="center" vertical="center" wrapText="1"/>
    </xf>
    <xf numFmtId="3" fontId="16" fillId="12" borderId="78" xfId="0" applyNumberFormat="1" applyFont="1" applyFill="1" applyBorder="1" applyAlignment="1" applyProtection="1">
      <alignment horizontal="center" vertical="center" wrapText="1"/>
    </xf>
    <xf numFmtId="3" fontId="16" fillId="12" borderId="30" xfId="0" applyNumberFormat="1" applyFont="1" applyFill="1" applyBorder="1" applyAlignment="1" applyProtection="1">
      <alignment horizontal="center" vertical="center" wrapText="1"/>
    </xf>
    <xf numFmtId="3" fontId="16" fillId="12" borderId="59" xfId="0" applyNumberFormat="1" applyFont="1" applyFill="1" applyBorder="1" applyAlignment="1" applyProtection="1">
      <alignment horizontal="center" vertical="center" wrapText="1"/>
    </xf>
    <xf numFmtId="169" fontId="5" fillId="12" borderId="37" xfId="0" applyNumberFormat="1" applyFont="1" applyFill="1" applyBorder="1" applyAlignment="1" applyProtection="1">
      <alignment horizontal="right" vertical="center"/>
    </xf>
    <xf numFmtId="169" fontId="5" fillId="12" borderId="22" xfId="0" applyNumberFormat="1" applyFont="1" applyFill="1" applyBorder="1" applyAlignment="1" applyProtection="1">
      <alignment horizontal="right" vertical="center"/>
    </xf>
    <xf numFmtId="169" fontId="5" fillId="12" borderId="47" xfId="0" applyNumberFormat="1" applyFont="1" applyFill="1" applyBorder="1" applyAlignment="1" applyProtection="1">
      <alignment horizontal="right" vertical="center"/>
    </xf>
    <xf numFmtId="169" fontId="5" fillId="15" borderId="16" xfId="0" applyNumberFormat="1" applyFont="1" applyFill="1" applyBorder="1" applyAlignment="1" applyProtection="1">
      <alignment horizontal="right" vertical="center"/>
      <protection locked="0"/>
    </xf>
    <xf numFmtId="169" fontId="5" fillId="15" borderId="17" xfId="0" applyNumberFormat="1" applyFont="1" applyFill="1" applyBorder="1" applyAlignment="1" applyProtection="1">
      <alignment horizontal="right" vertical="center"/>
      <protection locked="0"/>
    </xf>
    <xf numFmtId="169" fontId="5" fillId="15" borderId="18" xfId="0" applyNumberFormat="1" applyFont="1" applyFill="1" applyBorder="1" applyAlignment="1" applyProtection="1">
      <alignment horizontal="right" vertical="center"/>
      <protection locked="0"/>
    </xf>
    <xf numFmtId="169" fontId="5" fillId="12" borderId="16" xfId="0" applyNumberFormat="1" applyFont="1" applyFill="1" applyBorder="1" applyAlignment="1" applyProtection="1">
      <alignment horizontal="right" vertical="center"/>
    </xf>
    <xf numFmtId="3" fontId="16" fillId="12" borderId="36" xfId="0" applyNumberFormat="1" applyFont="1" applyFill="1" applyBorder="1" applyAlignment="1" applyProtection="1">
      <alignment horizontal="center" vertical="center"/>
    </xf>
    <xf numFmtId="3" fontId="16" fillId="12" borderId="72" xfId="0" applyNumberFormat="1" applyFont="1" applyFill="1" applyBorder="1" applyAlignment="1" applyProtection="1">
      <alignment horizontal="center" vertical="center"/>
    </xf>
    <xf numFmtId="3" fontId="16" fillId="12" borderId="35" xfId="0" applyNumberFormat="1" applyFont="1" applyFill="1" applyBorder="1" applyAlignment="1" applyProtection="1">
      <alignment horizontal="center" vertical="center"/>
    </xf>
    <xf numFmtId="3" fontId="16" fillId="12" borderId="31" xfId="0" applyNumberFormat="1" applyFont="1" applyFill="1" applyBorder="1" applyAlignment="1" applyProtection="1">
      <alignment horizontal="center" vertical="center"/>
    </xf>
    <xf numFmtId="3" fontId="16" fillId="12" borderId="52" xfId="0" applyNumberFormat="1" applyFont="1" applyFill="1" applyBorder="1" applyAlignment="1" applyProtection="1">
      <alignment horizontal="center" vertical="center"/>
    </xf>
    <xf numFmtId="3" fontId="16" fillId="12" borderId="32" xfId="0" applyNumberFormat="1" applyFont="1" applyFill="1" applyBorder="1" applyAlignment="1" applyProtection="1">
      <alignment horizontal="center" vertical="center"/>
    </xf>
    <xf numFmtId="169" fontId="5" fillId="11" borderId="20" xfId="0" applyNumberFormat="1" applyFont="1" applyFill="1" applyBorder="1" applyAlignment="1" applyProtection="1">
      <alignment horizontal="center" vertical="center"/>
    </xf>
    <xf numFmtId="169" fontId="5" fillId="11" borderId="56" xfId="0" applyNumberFormat="1" applyFont="1" applyFill="1" applyBorder="1" applyAlignment="1" applyProtection="1">
      <alignment horizontal="center" vertical="center"/>
    </xf>
    <xf numFmtId="169" fontId="5" fillId="11" borderId="19" xfId="0" applyNumberFormat="1" applyFont="1" applyFill="1" applyBorder="1" applyAlignment="1" applyProtection="1">
      <alignment horizontal="center" vertical="center"/>
    </xf>
    <xf numFmtId="0" fontId="0" fillId="15" borderId="20" xfId="0" applyFill="1" applyBorder="1" applyAlignment="1" applyProtection="1">
      <alignment horizontal="justify" vertical="center"/>
      <protection locked="0"/>
    </xf>
    <xf numFmtId="0" fontId="0" fillId="15" borderId="56" xfId="0" applyFill="1" applyBorder="1" applyAlignment="1" applyProtection="1">
      <alignment horizontal="justify" vertical="center"/>
      <protection locked="0"/>
    </xf>
    <xf numFmtId="0" fontId="0" fillId="15" borderId="19" xfId="0" applyFill="1" applyBorder="1" applyAlignment="1" applyProtection="1">
      <alignment horizontal="justify" vertical="center"/>
      <protection locked="0"/>
    </xf>
    <xf numFmtId="0" fontId="2" fillId="15" borderId="20" xfId="1" applyFill="1" applyBorder="1" applyAlignment="1" applyProtection="1">
      <alignment horizontal="justify" vertical="center"/>
      <protection locked="0"/>
    </xf>
    <xf numFmtId="0" fontId="5" fillId="15" borderId="56" xfId="0" applyFont="1" applyFill="1" applyBorder="1" applyAlignment="1" applyProtection="1">
      <alignment horizontal="justify" vertical="center"/>
      <protection locked="0"/>
    </xf>
    <xf numFmtId="0" fontId="5" fillId="15" borderId="19" xfId="0" applyFont="1" applyFill="1" applyBorder="1" applyAlignment="1" applyProtection="1">
      <alignment horizontal="justify" vertical="center"/>
      <protection locked="0"/>
    </xf>
    <xf numFmtId="0" fontId="1" fillId="15" borderId="56" xfId="0" applyFont="1" applyFill="1" applyBorder="1" applyAlignment="1" applyProtection="1">
      <alignment horizontal="justify" vertical="center"/>
      <protection locked="0"/>
    </xf>
    <xf numFmtId="0" fontId="1" fillId="15" borderId="19" xfId="0" applyFont="1" applyFill="1" applyBorder="1" applyAlignment="1" applyProtection="1">
      <alignment horizontal="justify" vertical="center"/>
      <protection locked="0"/>
    </xf>
    <xf numFmtId="0" fontId="5" fillId="15" borderId="20" xfId="0" applyFont="1" applyFill="1" applyBorder="1" applyAlignment="1" applyProtection="1">
      <alignment horizontal="center" vertical="center"/>
      <protection locked="0"/>
    </xf>
    <xf numFmtId="0" fontId="5" fillId="15" borderId="56" xfId="0" quotePrefix="1" applyFont="1" applyFill="1" applyBorder="1" applyAlignment="1" applyProtection="1">
      <alignment horizontal="center" vertical="center"/>
      <protection locked="0"/>
    </xf>
    <xf numFmtId="0" fontId="5" fillId="15" borderId="19" xfId="0" quotePrefix="1" applyFont="1" applyFill="1" applyBorder="1" applyAlignment="1" applyProtection="1">
      <alignment horizontal="center" vertical="center"/>
      <protection locked="0"/>
    </xf>
    <xf numFmtId="0" fontId="17" fillId="21" borderId="44" xfId="0" applyFont="1" applyFill="1" applyBorder="1" applyAlignment="1" applyProtection="1">
      <alignment horizontal="center" vertical="top"/>
    </xf>
    <xf numFmtId="0" fontId="17" fillId="21" borderId="60" xfId="0" applyFont="1" applyFill="1" applyBorder="1" applyAlignment="1" applyProtection="1">
      <alignment horizontal="center" vertical="top"/>
    </xf>
    <xf numFmtId="0" fontId="16" fillId="0" borderId="82" xfId="0"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protection locked="0"/>
    </xf>
    <xf numFmtId="0" fontId="16" fillId="0" borderId="65"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6" fillId="0" borderId="50" xfId="0" applyFont="1" applyFill="1" applyBorder="1" applyAlignment="1" applyProtection="1">
      <alignment horizontal="center" vertical="center" wrapText="1"/>
      <protection locked="0"/>
    </xf>
    <xf numFmtId="0" fontId="16" fillId="0" borderId="58" xfId="0" applyFont="1" applyFill="1" applyBorder="1" applyAlignment="1" applyProtection="1">
      <alignment horizontal="center" vertical="center" wrapText="1"/>
      <protection locked="0"/>
    </xf>
    <xf numFmtId="0" fontId="16" fillId="0" borderId="21" xfId="0" applyFont="1" applyFill="1" applyBorder="1" applyAlignment="1" applyProtection="1">
      <alignment horizontal="center" vertical="center" wrapText="1"/>
      <protection locked="0"/>
    </xf>
    <xf numFmtId="0" fontId="16" fillId="12" borderId="82" xfId="0" applyFont="1" applyFill="1" applyBorder="1" applyAlignment="1" applyProtection="1">
      <alignment horizontal="center" vertical="center" wrapText="1"/>
      <protection locked="0"/>
    </xf>
    <xf numFmtId="0" fontId="16" fillId="12" borderId="65" xfId="0" applyFont="1" applyFill="1" applyBorder="1" applyAlignment="1" applyProtection="1">
      <alignment horizontal="center" vertical="center"/>
      <protection locked="0"/>
    </xf>
    <xf numFmtId="0" fontId="16" fillId="12" borderId="50" xfId="0" applyFont="1" applyFill="1" applyBorder="1" applyAlignment="1" applyProtection="1">
      <alignment horizontal="center" vertical="center"/>
      <protection locked="0"/>
    </xf>
    <xf numFmtId="0" fontId="16" fillId="12" borderId="21" xfId="0" applyFont="1" applyFill="1" applyBorder="1" applyAlignment="1" applyProtection="1">
      <alignment horizontal="center" vertical="center"/>
      <protection locked="0"/>
    </xf>
    <xf numFmtId="3" fontId="16" fillId="12" borderId="36" xfId="0" applyNumberFormat="1" applyFont="1" applyFill="1" applyBorder="1" applyAlignment="1" applyProtection="1">
      <alignment horizontal="center" vertical="center"/>
      <protection locked="0"/>
    </xf>
    <xf numFmtId="169" fontId="5" fillId="12" borderId="36" xfId="0" applyNumberFormat="1" applyFont="1" applyFill="1" applyBorder="1" applyAlignment="1" applyProtection="1">
      <alignment horizontal="right" vertical="center"/>
    </xf>
    <xf numFmtId="169" fontId="5" fillId="12" borderId="72" xfId="0" applyNumberFormat="1" applyFont="1" applyFill="1" applyBorder="1" applyAlignment="1" applyProtection="1">
      <alignment horizontal="right" vertical="center"/>
    </xf>
    <xf numFmtId="169" fontId="5" fillId="12" borderId="39" xfId="0" applyNumberFormat="1" applyFont="1" applyFill="1" applyBorder="1" applyAlignment="1" applyProtection="1">
      <alignment horizontal="right" vertical="center"/>
    </xf>
    <xf numFmtId="0" fontId="16" fillId="12" borderId="44" xfId="0" applyFont="1" applyFill="1" applyBorder="1" applyAlignment="1" applyProtection="1">
      <alignment horizontal="center" vertical="center"/>
      <protection locked="0"/>
    </xf>
    <xf numFmtId="0" fontId="16" fillId="12" borderId="45" xfId="0" applyFont="1" applyFill="1" applyBorder="1" applyAlignment="1" applyProtection="1">
      <alignment horizontal="center" vertical="center"/>
      <protection locked="0"/>
    </xf>
    <xf numFmtId="0" fontId="16" fillId="12" borderId="60" xfId="0" applyFont="1" applyFill="1" applyBorder="1" applyAlignment="1" applyProtection="1">
      <alignment horizontal="center" vertical="center"/>
      <protection locked="0"/>
    </xf>
    <xf numFmtId="0" fontId="16" fillId="12" borderId="27" xfId="0" applyFont="1" applyFill="1" applyBorder="1" applyAlignment="1" applyProtection="1">
      <alignment horizontal="center" vertical="center"/>
      <protection locked="0"/>
    </xf>
    <xf numFmtId="0" fontId="16" fillId="12" borderId="64" xfId="0" applyFont="1" applyFill="1" applyBorder="1" applyAlignment="1" applyProtection="1">
      <alignment horizontal="center" vertical="center"/>
      <protection locked="0"/>
    </xf>
    <xf numFmtId="0" fontId="17" fillId="15" borderId="43" xfId="0" applyFont="1" applyFill="1" applyBorder="1" applyAlignment="1" applyProtection="1">
      <alignment horizontal="justify" vertical="top" wrapText="1"/>
      <protection locked="0"/>
    </xf>
    <xf numFmtId="0" fontId="17" fillId="15" borderId="57" xfId="0" applyFont="1" applyFill="1" applyBorder="1" applyAlignment="1" applyProtection="1">
      <alignment horizontal="justify" vertical="top" wrapText="1"/>
      <protection locked="0"/>
    </xf>
    <xf numFmtId="0" fontId="17" fillId="15" borderId="26" xfId="0" applyFont="1" applyFill="1" applyBorder="1" applyAlignment="1" applyProtection="1">
      <alignment horizontal="justify" vertical="top" wrapText="1"/>
      <protection locked="0"/>
    </xf>
    <xf numFmtId="168" fontId="0" fillId="12" borderId="40" xfId="0" applyNumberFormat="1" applyFill="1" applyBorder="1" applyAlignment="1" applyProtection="1">
      <alignment horizontal="right" vertical="top" wrapText="1"/>
    </xf>
    <xf numFmtId="168" fontId="0" fillId="12" borderId="1" xfId="0" applyNumberFormat="1" applyFill="1" applyBorder="1" applyAlignment="1" applyProtection="1">
      <alignment horizontal="right" vertical="top" wrapText="1"/>
    </xf>
    <xf numFmtId="0" fontId="5" fillId="0" borderId="62" xfId="0" applyFont="1" applyFill="1" applyBorder="1" applyAlignment="1" applyProtection="1">
      <alignment horizontal="left" vertical="top" wrapText="1"/>
    </xf>
    <xf numFmtId="0" fontId="5" fillId="0" borderId="56" xfId="0" applyFont="1" applyFill="1" applyBorder="1" applyAlignment="1" applyProtection="1">
      <alignment horizontal="left" vertical="top" wrapText="1"/>
    </xf>
    <xf numFmtId="0" fontId="5" fillId="0" borderId="24" xfId="0" applyFont="1" applyFill="1" applyBorder="1" applyAlignment="1" applyProtection="1">
      <alignment horizontal="left" vertical="top" wrapText="1"/>
    </xf>
    <xf numFmtId="169" fontId="16" fillId="11" borderId="48" xfId="0" applyNumberFormat="1" applyFont="1" applyFill="1" applyBorder="1" applyAlignment="1" applyProtection="1">
      <alignment horizontal="right" vertical="center"/>
    </xf>
    <xf numFmtId="169" fontId="16" fillId="11" borderId="53" xfId="0" applyNumberFormat="1" applyFont="1" applyFill="1" applyBorder="1" applyAlignment="1" applyProtection="1">
      <alignment horizontal="right" vertical="center"/>
    </xf>
    <xf numFmtId="169" fontId="16" fillId="11" borderId="50" xfId="0" applyNumberFormat="1" applyFont="1" applyFill="1" applyBorder="1" applyAlignment="1" applyProtection="1">
      <alignment horizontal="right" vertical="center"/>
    </xf>
    <xf numFmtId="0" fontId="5" fillId="12" borderId="37" xfId="0" applyFont="1" applyFill="1" applyBorder="1" applyAlignment="1" applyProtection="1">
      <alignment horizontal="center" vertical="center"/>
    </xf>
    <xf numFmtId="0" fontId="5" fillId="12" borderId="22" xfId="0" applyFont="1" applyFill="1" applyBorder="1" applyAlignment="1" applyProtection="1">
      <alignment horizontal="center" vertical="center"/>
    </xf>
    <xf numFmtId="0" fontId="16" fillId="2" borderId="20" xfId="0" applyFont="1" applyFill="1" applyBorder="1" applyAlignment="1" applyProtection="1">
      <alignment horizontal="center" vertical="center"/>
    </xf>
    <xf numFmtId="0" fontId="16" fillId="2" borderId="56"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5" fillId="2" borderId="62" xfId="0" applyFont="1" applyFill="1" applyBorder="1" applyAlignment="1" applyProtection="1">
      <alignment horizontal="left" vertical="top" wrapText="1"/>
      <protection locked="0"/>
    </xf>
    <xf numFmtId="0" fontId="5" fillId="2" borderId="56"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0" fontId="0" fillId="0" borderId="52" xfId="0" applyBorder="1" applyAlignment="1" applyProtection="1">
      <alignment horizontal="left" vertical="top" wrapText="1"/>
    </xf>
    <xf numFmtId="0" fontId="0" fillId="0" borderId="43" xfId="0" applyBorder="1" applyAlignment="1" applyProtection="1">
      <alignment horizontal="left" vertical="top" wrapText="1"/>
    </xf>
    <xf numFmtId="0" fontId="5" fillId="2" borderId="76" xfId="0" applyFont="1" applyFill="1" applyBorder="1" applyAlignment="1" applyProtection="1">
      <alignment horizontal="left" vertical="top" wrapText="1"/>
      <protection locked="0"/>
    </xf>
    <xf numFmtId="0" fontId="5" fillId="2" borderId="57" xfId="0" applyFont="1" applyFill="1" applyBorder="1" applyAlignment="1" applyProtection="1">
      <alignment horizontal="left" vertical="top" wrapText="1"/>
      <protection locked="0"/>
    </xf>
    <xf numFmtId="0" fontId="5" fillId="2" borderId="75" xfId="0" applyFont="1" applyFill="1" applyBorder="1" applyAlignment="1" applyProtection="1">
      <alignment horizontal="left" vertical="top" wrapText="1"/>
      <protection locked="0"/>
    </xf>
    <xf numFmtId="0" fontId="16" fillId="0" borderId="80" xfId="0" applyFont="1" applyBorder="1" applyAlignment="1" applyProtection="1">
      <alignment horizontal="center"/>
    </xf>
    <xf numFmtId="0" fontId="16" fillId="0" borderId="79" xfId="0" applyFont="1" applyBorder="1" applyAlignment="1" applyProtection="1">
      <alignment horizontal="center"/>
    </xf>
    <xf numFmtId="0" fontId="8" fillId="13" borderId="11" xfId="0" applyFont="1" applyFill="1" applyBorder="1" applyAlignment="1" applyProtection="1">
      <alignment horizontal="center" vertical="top"/>
      <protection locked="0"/>
    </xf>
    <xf numFmtId="0" fontId="8" fillId="13" borderId="0" xfId="0" applyFont="1" applyFill="1" applyBorder="1" applyAlignment="1" applyProtection="1">
      <alignment horizontal="center" vertical="top"/>
      <protection locked="0"/>
    </xf>
    <xf numFmtId="0" fontId="8" fillId="13" borderId="10" xfId="0" applyFont="1" applyFill="1" applyBorder="1" applyAlignment="1" applyProtection="1">
      <alignment horizontal="center" vertical="top"/>
      <protection locked="0"/>
    </xf>
    <xf numFmtId="0" fontId="11" fillId="14" borderId="0" xfId="0" quotePrefix="1" applyFont="1" applyFill="1" applyBorder="1" applyAlignment="1" applyProtection="1">
      <alignment horizontal="center" vertical="top" wrapText="1"/>
      <protection locked="0"/>
    </xf>
    <xf numFmtId="0" fontId="11" fillId="14" borderId="0" xfId="0" applyFont="1" applyFill="1" applyBorder="1" applyAlignment="1" applyProtection="1">
      <alignment horizontal="center" vertical="top" wrapText="1"/>
      <protection locked="0"/>
    </xf>
    <xf numFmtId="0" fontId="5" fillId="0" borderId="1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14" fillId="15" borderId="20" xfId="0" applyFont="1" applyFill="1" applyBorder="1" applyAlignment="1" applyProtection="1">
      <alignment horizontal="center" vertical="top"/>
      <protection locked="0"/>
    </xf>
    <xf numFmtId="0" fontId="14" fillId="15" borderId="56" xfId="0" applyFont="1" applyFill="1" applyBorder="1" applyAlignment="1" applyProtection="1">
      <alignment horizontal="center" vertical="top"/>
      <protection locked="0"/>
    </xf>
    <xf numFmtId="0" fontId="14" fillId="15" borderId="17" xfId="0" applyFont="1" applyFill="1" applyBorder="1" applyAlignment="1" applyProtection="1">
      <alignment horizontal="center" vertical="top"/>
      <protection locked="0"/>
    </xf>
    <xf numFmtId="0" fontId="14" fillId="15" borderId="18" xfId="0" applyFont="1" applyFill="1" applyBorder="1" applyAlignment="1" applyProtection="1">
      <alignment horizontal="center" vertical="top"/>
      <protection locked="0"/>
    </xf>
    <xf numFmtId="0" fontId="16" fillId="2" borderId="0"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16" fillId="0" borderId="24" xfId="0" applyFont="1" applyBorder="1" applyAlignment="1" applyProtection="1">
      <alignment horizontal="center" vertical="center"/>
      <protection locked="0"/>
    </xf>
    <xf numFmtId="0" fontId="5" fillId="15" borderId="1" xfId="0" applyFont="1" applyFill="1" applyBorder="1" applyAlignment="1" applyProtection="1">
      <alignment horizontal="center" vertical="center"/>
      <protection locked="0"/>
    </xf>
    <xf numFmtId="0" fontId="60" fillId="0" borderId="20" xfId="0" applyFont="1" applyFill="1" applyBorder="1" applyAlignment="1" applyProtection="1">
      <alignment horizontal="left" vertical="center" readingOrder="1"/>
      <protection locked="0"/>
    </xf>
    <xf numFmtId="0" fontId="60" fillId="0" borderId="56" xfId="0" applyFont="1" applyFill="1" applyBorder="1" applyAlignment="1" applyProtection="1">
      <alignment horizontal="left" vertical="center" readingOrder="1"/>
      <protection locked="0"/>
    </xf>
    <xf numFmtId="0" fontId="60" fillId="0" borderId="19" xfId="0" applyFont="1" applyFill="1" applyBorder="1" applyAlignment="1" applyProtection="1">
      <alignment horizontal="left" vertical="center" readingOrder="1"/>
      <protection locked="0"/>
    </xf>
    <xf numFmtId="0" fontId="21" fillId="2" borderId="1"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wrapText="1"/>
      <protection locked="0"/>
    </xf>
    <xf numFmtId="0" fontId="1" fillId="2" borderId="56"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0" borderId="72" xfId="0" applyFont="1" applyBorder="1" applyAlignment="1" applyProtection="1">
      <alignment horizontal="center" vertical="center" wrapText="1"/>
      <protection locked="0"/>
    </xf>
    <xf numFmtId="0" fontId="16" fillId="0" borderId="40"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21" fillId="2"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0" fontId="41" fillId="2" borderId="20" xfId="0" applyFont="1" applyFill="1" applyBorder="1" applyAlignment="1" applyProtection="1">
      <alignment horizontal="center" vertical="center" wrapText="1"/>
      <protection locked="0"/>
    </xf>
    <xf numFmtId="0" fontId="41" fillId="2" borderId="56" xfId="0" applyFont="1" applyFill="1" applyBorder="1" applyAlignment="1" applyProtection="1">
      <alignment horizontal="center" vertical="center" wrapText="1"/>
      <protection locked="0"/>
    </xf>
    <xf numFmtId="0" fontId="41" fillId="2" borderId="19" xfId="0" applyFont="1" applyFill="1" applyBorder="1" applyAlignment="1" applyProtection="1">
      <alignment horizontal="center" vertical="center" wrapText="1"/>
      <protection locked="0"/>
    </xf>
    <xf numFmtId="0" fontId="12" fillId="2" borderId="11"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12" fillId="2" borderId="10" xfId="0" applyFont="1" applyFill="1" applyBorder="1" applyAlignment="1" applyProtection="1">
      <alignment horizontal="left" vertical="top" wrapText="1"/>
      <protection locked="0"/>
    </xf>
    <xf numFmtId="0" fontId="14" fillId="15" borderId="16" xfId="0" applyFont="1" applyFill="1" applyBorder="1" applyAlignment="1" applyProtection="1">
      <alignment horizontal="center" vertical="center"/>
      <protection locked="0"/>
    </xf>
    <xf numFmtId="0" fontId="14" fillId="15" borderId="17" xfId="0" applyFont="1" applyFill="1" applyBorder="1" applyAlignment="1" applyProtection="1">
      <alignment horizontal="center" vertical="center"/>
      <protection locked="0"/>
    </xf>
    <xf numFmtId="0" fontId="14" fillId="15" borderId="18" xfId="0" applyFont="1" applyFill="1" applyBorder="1" applyAlignment="1" applyProtection="1">
      <alignment horizontal="center" vertical="center"/>
      <protection locked="0"/>
    </xf>
    <xf numFmtId="0" fontId="16" fillId="2" borderId="72" xfId="0" applyFont="1" applyFill="1" applyBorder="1" applyAlignment="1" applyProtection="1">
      <alignment horizontal="center"/>
    </xf>
    <xf numFmtId="0" fontId="5" fillId="2" borderId="40" xfId="0" applyFont="1" applyFill="1" applyBorder="1" applyAlignment="1" applyProtection="1">
      <alignment horizontal="left" vertical="top" wrapText="1"/>
    </xf>
    <xf numFmtId="0" fontId="5" fillId="2" borderId="1" xfId="0" applyFont="1" applyFill="1" applyBorder="1" applyAlignment="1" applyProtection="1">
      <alignment horizontal="left" vertical="top" wrapText="1"/>
    </xf>
    <xf numFmtId="0" fontId="14" fillId="2" borderId="34" xfId="0" applyFont="1" applyFill="1" applyBorder="1" applyAlignment="1" applyProtection="1">
      <alignment horizontal="center" vertical="center"/>
      <protection locked="0"/>
    </xf>
    <xf numFmtId="0" fontId="0" fillId="15" borderId="1" xfId="0" applyFill="1" applyBorder="1" applyAlignment="1" applyProtection="1">
      <alignment vertical="center"/>
      <protection locked="0"/>
    </xf>
    <xf numFmtId="169" fontId="16" fillId="11" borderId="43" xfId="0" applyNumberFormat="1" applyFont="1" applyFill="1" applyBorder="1" applyAlignment="1" applyProtection="1">
      <alignment horizontal="center" vertical="center"/>
    </xf>
    <xf numFmtId="169" fontId="16" fillId="11" borderId="57" xfId="0" applyNumberFormat="1" applyFont="1" applyFill="1" applyBorder="1" applyAlignment="1" applyProtection="1">
      <alignment horizontal="center" vertical="center"/>
    </xf>
    <xf numFmtId="169" fontId="16" fillId="11" borderId="26" xfId="0" applyNumberFormat="1" applyFont="1" applyFill="1" applyBorder="1" applyAlignment="1" applyProtection="1">
      <alignment horizontal="center" vertical="center"/>
    </xf>
    <xf numFmtId="3" fontId="16" fillId="11" borderId="52" xfId="0" applyNumberFormat="1" applyFont="1" applyFill="1" applyBorder="1" applyAlignment="1" applyProtection="1">
      <alignment horizontal="center" vertical="center"/>
    </xf>
    <xf numFmtId="166" fontId="16" fillId="11" borderId="52" xfId="0" applyNumberFormat="1" applyFont="1" applyFill="1" applyBorder="1" applyAlignment="1" applyProtection="1">
      <alignment horizontal="center" vertical="center"/>
    </xf>
    <xf numFmtId="9" fontId="16" fillId="11" borderId="76" xfId="0" applyNumberFormat="1" applyFont="1" applyFill="1" applyBorder="1" applyAlignment="1" applyProtection="1">
      <alignment horizontal="center" vertical="center"/>
    </xf>
    <xf numFmtId="9" fontId="16" fillId="11" borderId="57" xfId="0" applyNumberFormat="1" applyFont="1" applyFill="1" applyBorder="1" applyAlignment="1" applyProtection="1">
      <alignment horizontal="center" vertical="center"/>
    </xf>
    <xf numFmtId="0" fontId="16" fillId="11" borderId="43" xfId="0" applyFont="1" applyFill="1" applyBorder="1" applyAlignment="1" applyProtection="1">
      <alignment horizontal="center" vertical="center"/>
    </xf>
    <xf numFmtId="0" fontId="16" fillId="11" borderId="26" xfId="0" applyFont="1" applyFill="1" applyBorder="1" applyAlignment="1" applyProtection="1">
      <alignment horizontal="center" vertical="center"/>
    </xf>
    <xf numFmtId="0" fontId="22" fillId="11" borderId="80" xfId="0" applyFont="1" applyFill="1" applyBorder="1" applyAlignment="1" applyProtection="1">
      <alignment horizontal="center" vertical="center"/>
      <protection locked="0"/>
    </xf>
    <xf numFmtId="0" fontId="0" fillId="11" borderId="79" xfId="0" applyFill="1" applyBorder="1" applyAlignment="1" applyProtection="1">
      <alignment horizontal="center"/>
      <protection locked="0"/>
    </xf>
    <xf numFmtId="0" fontId="0" fillId="11" borderId="23" xfId="0" applyFill="1" applyBorder="1" applyAlignment="1" applyProtection="1">
      <alignment horizontal="center"/>
      <protection locked="0"/>
    </xf>
    <xf numFmtId="0" fontId="14" fillId="0" borderId="17" xfId="0" applyFont="1" applyBorder="1" applyAlignment="1" applyProtection="1">
      <alignment horizontal="left" vertical="justify" wrapText="1"/>
      <protection locked="0"/>
    </xf>
    <xf numFmtId="3" fontId="5" fillId="12" borderId="43" xfId="0" applyNumberFormat="1" applyFont="1" applyFill="1" applyBorder="1" applyAlignment="1" applyProtection="1">
      <alignment horizontal="center"/>
    </xf>
    <xf numFmtId="3" fontId="5" fillId="12" borderId="57" xfId="0" applyNumberFormat="1" applyFont="1" applyFill="1" applyBorder="1" applyAlignment="1" applyProtection="1">
      <alignment horizontal="center"/>
    </xf>
    <xf numFmtId="3" fontId="5" fillId="12" borderId="26" xfId="0" applyNumberFormat="1" applyFont="1" applyFill="1" applyBorder="1" applyAlignment="1" applyProtection="1">
      <alignment horizontal="center"/>
    </xf>
    <xf numFmtId="0" fontId="62" fillId="0" borderId="64" xfId="0" applyFont="1" applyFill="1" applyBorder="1" applyAlignment="1" applyProtection="1">
      <alignment horizontal="center" vertical="center" wrapText="1"/>
      <protection locked="0"/>
    </xf>
    <xf numFmtId="0" fontId="16" fillId="2" borderId="35" xfId="0" applyFont="1" applyFill="1" applyBorder="1" applyAlignment="1" applyProtection="1">
      <alignment horizontal="center"/>
    </xf>
    <xf numFmtId="169" fontId="5" fillId="2" borderId="36" xfId="0" applyNumberFormat="1" applyFont="1" applyFill="1" applyBorder="1" applyAlignment="1" applyProtection="1">
      <alignment horizontal="center" vertical="center"/>
    </xf>
    <xf numFmtId="169" fontId="5" fillId="2" borderId="72" xfId="0" applyNumberFormat="1" applyFont="1" applyFill="1" applyBorder="1" applyAlignment="1" applyProtection="1">
      <alignment horizontal="center" vertical="center"/>
    </xf>
    <xf numFmtId="169" fontId="5" fillId="2" borderId="40" xfId="0" applyNumberFormat="1" applyFont="1" applyFill="1" applyBorder="1" applyAlignment="1" applyProtection="1">
      <alignment horizontal="center" vertical="center"/>
    </xf>
    <xf numFmtId="169" fontId="5" fillId="2" borderId="1" xfId="0" applyNumberFormat="1" applyFont="1" applyFill="1" applyBorder="1" applyAlignment="1" applyProtection="1">
      <alignment horizontal="center" vertical="center"/>
    </xf>
    <xf numFmtId="169" fontId="5" fillId="2" borderId="38" xfId="0" applyNumberFormat="1" applyFont="1" applyFill="1" applyBorder="1" applyAlignment="1" applyProtection="1">
      <alignment horizontal="center" vertical="center"/>
    </xf>
    <xf numFmtId="169" fontId="5" fillId="2" borderId="68" xfId="0" applyNumberFormat="1" applyFont="1" applyFill="1" applyBorder="1" applyAlignment="1" applyProtection="1">
      <alignment horizontal="center" vertical="center"/>
    </xf>
    <xf numFmtId="168" fontId="5" fillId="11" borderId="76" xfId="0" applyNumberFormat="1" applyFont="1" applyFill="1" applyBorder="1" applyAlignment="1" applyProtection="1">
      <alignment horizontal="center" vertical="top" wrapText="1"/>
    </xf>
    <xf numFmtId="168" fontId="5" fillId="11" borderId="57" xfId="0" applyNumberFormat="1" applyFont="1" applyFill="1" applyBorder="1" applyAlignment="1" applyProtection="1">
      <alignment horizontal="center" vertical="top" wrapText="1"/>
    </xf>
    <xf numFmtId="168" fontId="5" fillId="11" borderId="26" xfId="0" applyNumberFormat="1" applyFont="1" applyFill="1" applyBorder="1" applyAlignment="1" applyProtection="1">
      <alignment horizontal="center" vertical="top" wrapText="1"/>
    </xf>
    <xf numFmtId="0" fontId="25" fillId="2" borderId="64" xfId="0" applyFont="1" applyFill="1" applyBorder="1" applyAlignment="1" applyProtection="1">
      <alignment horizontal="center" vertical="center" wrapText="1"/>
      <protection locked="0"/>
    </xf>
    <xf numFmtId="0" fontId="25" fillId="2" borderId="65" xfId="0" applyFont="1" applyFill="1" applyBorder="1" applyAlignment="1" applyProtection="1">
      <alignment horizontal="center" vertical="center" wrapText="1"/>
      <protection locked="0"/>
    </xf>
    <xf numFmtId="0" fontId="25" fillId="2" borderId="0" xfId="0" applyFont="1" applyFill="1" applyBorder="1" applyAlignment="1" applyProtection="1">
      <alignment horizontal="center" vertical="center" wrapText="1"/>
      <protection locked="0"/>
    </xf>
    <xf numFmtId="0" fontId="25" fillId="2" borderId="10" xfId="0" applyFont="1" applyFill="1" applyBorder="1" applyAlignment="1" applyProtection="1">
      <alignment horizontal="center" vertical="center" wrapText="1"/>
      <protection locked="0"/>
    </xf>
    <xf numFmtId="0" fontId="5" fillId="2" borderId="20" xfId="0" quotePrefix="1" applyFont="1" applyFill="1" applyBorder="1" applyAlignment="1" applyProtection="1">
      <alignment horizontal="left" vertical="center"/>
    </xf>
    <xf numFmtId="0" fontId="5" fillId="2" borderId="56" xfId="0" applyFont="1" applyFill="1" applyBorder="1" applyAlignment="1" applyProtection="1">
      <alignment horizontal="left" vertical="center"/>
    </xf>
    <xf numFmtId="0" fontId="5" fillId="2" borderId="19" xfId="0" applyFont="1" applyFill="1" applyBorder="1" applyAlignment="1" applyProtection="1">
      <alignment horizontal="left" vertical="center"/>
    </xf>
    <xf numFmtId="0" fontId="14" fillId="17" borderId="12" xfId="0" applyFont="1" applyFill="1" applyBorder="1" applyAlignment="1" applyProtection="1">
      <alignment horizontal="center" vertical="center"/>
    </xf>
    <xf numFmtId="0" fontId="14" fillId="17" borderId="67" xfId="0" applyFont="1" applyFill="1" applyBorder="1" applyAlignment="1" applyProtection="1">
      <alignment horizontal="center" vertical="center"/>
    </xf>
    <xf numFmtId="0" fontId="14" fillId="17" borderId="13" xfId="0" applyFont="1" applyFill="1" applyBorder="1" applyAlignment="1" applyProtection="1">
      <alignment horizontal="center" vertical="center"/>
    </xf>
    <xf numFmtId="0" fontId="21" fillId="12" borderId="20" xfId="0" applyFont="1" applyFill="1" applyBorder="1" applyAlignment="1" applyProtection="1">
      <alignment horizontal="center" vertical="center" wrapText="1"/>
    </xf>
    <xf numFmtId="0" fontId="21" fillId="12" borderId="56" xfId="0" applyFont="1" applyFill="1" applyBorder="1" applyAlignment="1" applyProtection="1">
      <alignment horizontal="center" vertical="center" wrapText="1"/>
    </xf>
    <xf numFmtId="0" fontId="21" fillId="12" borderId="24" xfId="0" applyFont="1" applyFill="1" applyBorder="1" applyAlignment="1" applyProtection="1">
      <alignment horizontal="center" vertical="center" wrapText="1"/>
    </xf>
    <xf numFmtId="0" fontId="21" fillId="15" borderId="20" xfId="0" applyFont="1" applyFill="1" applyBorder="1" applyAlignment="1" applyProtection="1">
      <alignment horizontal="center" vertical="center" wrapText="1"/>
      <protection locked="0"/>
    </xf>
    <xf numFmtId="0" fontId="21" fillId="15" borderId="56" xfId="0" applyFont="1" applyFill="1" applyBorder="1" applyAlignment="1" applyProtection="1">
      <alignment horizontal="center" vertical="center" wrapText="1"/>
      <protection locked="0"/>
    </xf>
    <xf numFmtId="0" fontId="21" fillId="15" borderId="19" xfId="0" applyFont="1" applyFill="1" applyBorder="1" applyAlignment="1" applyProtection="1">
      <alignment horizontal="center" vertical="center" wrapText="1"/>
      <protection locked="0"/>
    </xf>
    <xf numFmtId="0" fontId="14" fillId="12" borderId="13" xfId="0" applyFont="1" applyFill="1" applyBorder="1" applyAlignment="1" applyProtection="1">
      <alignment horizontal="center" vertical="center"/>
      <protection locked="0"/>
    </xf>
    <xf numFmtId="0" fontId="14" fillId="12" borderId="12" xfId="0" applyFont="1" applyFill="1" applyBorder="1" applyAlignment="1" applyProtection="1">
      <alignment horizontal="center" vertical="center"/>
      <protection locked="0"/>
    </xf>
    <xf numFmtId="0" fontId="21" fillId="15" borderId="62" xfId="0" applyFont="1" applyFill="1" applyBorder="1" applyAlignment="1" applyProtection="1">
      <alignment horizontal="center" vertical="center" wrapText="1"/>
      <protection locked="0"/>
    </xf>
    <xf numFmtId="0" fontId="16" fillId="2" borderId="82" xfId="0" applyFont="1" applyFill="1" applyBorder="1" applyAlignment="1" applyProtection="1">
      <alignment horizontal="center" vertical="center"/>
      <protection locked="0"/>
    </xf>
    <xf numFmtId="0" fontId="16" fillId="2" borderId="64" xfId="0" applyFont="1" applyFill="1" applyBorder="1" applyAlignment="1" applyProtection="1">
      <alignment horizontal="center" vertical="center"/>
      <protection locked="0"/>
    </xf>
    <xf numFmtId="0" fontId="16" fillId="2" borderId="65"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0" fontId="16" fillId="2" borderId="50" xfId="0" applyFont="1" applyFill="1" applyBorder="1" applyAlignment="1" applyProtection="1">
      <alignment horizontal="center" vertical="center"/>
      <protection locked="0"/>
    </xf>
    <xf numFmtId="0" fontId="16" fillId="2" borderId="58" xfId="0" applyFont="1" applyFill="1" applyBorder="1" applyAlignment="1" applyProtection="1">
      <alignment horizontal="center" vertical="center"/>
      <protection locked="0"/>
    </xf>
    <xf numFmtId="0" fontId="14" fillId="2" borderId="43" xfId="0" applyFont="1" applyFill="1" applyBorder="1" applyAlignment="1" applyProtection="1">
      <alignment horizontal="left" vertical="center" wrapText="1"/>
      <protection locked="0"/>
    </xf>
    <xf numFmtId="0" fontId="14" fillId="2" borderId="57" xfId="0" applyFont="1" applyFill="1" applyBorder="1" applyAlignment="1" applyProtection="1">
      <alignment horizontal="left" vertical="center" wrapText="1"/>
      <protection locked="0"/>
    </xf>
    <xf numFmtId="0" fontId="14" fillId="12" borderId="22" xfId="0" applyFont="1" applyFill="1" applyBorder="1" applyAlignment="1" applyProtection="1">
      <alignment horizontal="center" vertical="center"/>
      <protection locked="0"/>
    </xf>
    <xf numFmtId="0" fontId="14" fillId="0" borderId="1" xfId="0" applyFont="1" applyFill="1" applyBorder="1" applyAlignment="1" applyProtection="1">
      <alignment horizontal="justify" vertical="center"/>
      <protection locked="0"/>
    </xf>
    <xf numFmtId="0" fontId="14" fillId="0" borderId="41" xfId="0" applyFont="1" applyFill="1" applyBorder="1" applyAlignment="1" applyProtection="1">
      <alignment horizontal="justify" vertical="center"/>
      <protection locked="0"/>
    </xf>
    <xf numFmtId="0" fontId="14" fillId="2" borderId="35" xfId="0" applyFont="1" applyFill="1" applyBorder="1" applyAlignment="1" applyProtection="1">
      <alignment horizontal="center" vertical="center"/>
      <protection locked="0"/>
    </xf>
    <xf numFmtId="0" fontId="21" fillId="12" borderId="12" xfId="0" applyFont="1" applyFill="1" applyBorder="1" applyAlignment="1" applyProtection="1">
      <alignment horizontal="center" vertical="center" wrapText="1"/>
    </xf>
    <xf numFmtId="0" fontId="21" fillId="12" borderId="67" xfId="0" applyFont="1" applyFill="1" applyBorder="1" applyAlignment="1" applyProtection="1">
      <alignment horizontal="center" vertical="center" wrapText="1"/>
    </xf>
    <xf numFmtId="0" fontId="21" fillId="12" borderId="77" xfId="0" applyFont="1" applyFill="1" applyBorder="1" applyAlignment="1" applyProtection="1">
      <alignment horizontal="center" vertical="center" wrapText="1"/>
    </xf>
    <xf numFmtId="0" fontId="25" fillId="15" borderId="1" xfId="0" applyFont="1" applyFill="1" applyBorder="1" applyAlignment="1" applyProtection="1">
      <alignment horizontal="justify" vertical="top" wrapText="1"/>
      <protection locked="0"/>
    </xf>
    <xf numFmtId="0" fontId="14" fillId="11" borderId="43" xfId="0" applyFont="1" applyFill="1" applyBorder="1" applyAlignment="1" applyProtection="1">
      <alignment horizontal="center" vertical="top" wrapText="1"/>
      <protection locked="0"/>
    </xf>
    <xf numFmtId="0" fontId="14" fillId="11" borderId="57" xfId="0" applyFont="1" applyFill="1" applyBorder="1" applyAlignment="1" applyProtection="1">
      <alignment horizontal="center" vertical="top" wrapText="1"/>
      <protection locked="0"/>
    </xf>
    <xf numFmtId="0" fontId="14" fillId="11" borderId="75" xfId="0" applyFont="1" applyFill="1" applyBorder="1" applyAlignment="1" applyProtection="1">
      <alignment horizontal="center" vertical="top" wrapText="1"/>
      <protection locked="0"/>
    </xf>
    <xf numFmtId="3" fontId="14" fillId="15" borderId="20" xfId="0" applyNumberFormat="1" applyFont="1" applyFill="1" applyBorder="1" applyAlignment="1" applyProtection="1">
      <alignment horizontal="center" vertical="center" wrapText="1"/>
      <protection locked="0"/>
    </xf>
    <xf numFmtId="3" fontId="14" fillId="15" borderId="56" xfId="0" applyNumberFormat="1" applyFont="1" applyFill="1" applyBorder="1" applyAlignment="1" applyProtection="1">
      <alignment horizontal="center" vertical="center" wrapText="1"/>
      <protection locked="0"/>
    </xf>
    <xf numFmtId="3" fontId="14" fillId="15" borderId="19" xfId="0" applyNumberFormat="1" applyFont="1" applyFill="1" applyBorder="1" applyAlignment="1" applyProtection="1">
      <alignment horizontal="center" vertical="center" wrapText="1"/>
      <protection locked="0"/>
    </xf>
    <xf numFmtId="0" fontId="14" fillId="11" borderId="20" xfId="0" applyFont="1" applyFill="1" applyBorder="1" applyAlignment="1" applyProtection="1">
      <alignment horizontal="center" vertical="top" wrapText="1"/>
      <protection locked="0"/>
    </xf>
    <xf numFmtId="37" fontId="14" fillId="15" borderId="20" xfId="2" applyNumberFormat="1" applyFont="1" applyFill="1" applyBorder="1" applyAlignment="1" applyProtection="1">
      <alignment horizontal="center" vertical="top" wrapText="1"/>
      <protection locked="0"/>
    </xf>
    <xf numFmtId="37" fontId="14" fillId="15" borderId="56" xfId="2" applyNumberFormat="1" applyFont="1" applyFill="1" applyBorder="1" applyAlignment="1" applyProtection="1">
      <alignment horizontal="center" vertical="top" wrapText="1"/>
      <protection locked="0"/>
    </xf>
    <xf numFmtId="37" fontId="14" fillId="15" borderId="19" xfId="2" applyNumberFormat="1" applyFont="1" applyFill="1" applyBorder="1" applyAlignment="1" applyProtection="1">
      <alignment horizontal="center" vertical="top" wrapText="1"/>
      <protection locked="0"/>
    </xf>
    <xf numFmtId="0" fontId="14" fillId="15" borderId="20" xfId="0" applyNumberFormat="1" applyFont="1" applyFill="1" applyBorder="1" applyAlignment="1" applyProtection="1">
      <alignment horizontal="center" vertical="top" wrapText="1"/>
      <protection locked="0"/>
    </xf>
    <xf numFmtId="0" fontId="14" fillId="15" borderId="56" xfId="0" applyNumberFormat="1" applyFont="1" applyFill="1" applyBorder="1" applyAlignment="1" applyProtection="1">
      <alignment horizontal="center" vertical="top" wrapText="1"/>
      <protection locked="0"/>
    </xf>
    <xf numFmtId="0" fontId="14" fillId="15" borderId="19" xfId="0" applyNumberFormat="1" applyFont="1" applyFill="1" applyBorder="1" applyAlignment="1" applyProtection="1">
      <alignment horizontal="center" vertical="top" wrapText="1"/>
      <protection locked="0"/>
    </xf>
    <xf numFmtId="0" fontId="14" fillId="15" borderId="20" xfId="7" applyNumberFormat="1" applyFont="1" applyFill="1" applyBorder="1" applyAlignment="1" applyProtection="1">
      <alignment horizontal="center" vertical="top" wrapText="1"/>
      <protection locked="0"/>
    </xf>
    <xf numFmtId="0" fontId="14" fillId="15" borderId="56" xfId="7" applyNumberFormat="1" applyFont="1" applyFill="1" applyBorder="1" applyAlignment="1" applyProtection="1">
      <alignment horizontal="center" vertical="top" wrapText="1"/>
      <protection locked="0"/>
    </xf>
    <xf numFmtId="0" fontId="14" fillId="15" borderId="19" xfId="7" applyNumberFormat="1" applyFont="1" applyFill="1" applyBorder="1" applyAlignment="1" applyProtection="1">
      <alignment horizontal="center" vertical="top" wrapText="1"/>
      <protection locked="0"/>
    </xf>
    <xf numFmtId="0" fontId="14" fillId="15" borderId="67" xfId="0" applyFont="1" applyFill="1" applyBorder="1" applyAlignment="1" applyProtection="1">
      <alignment horizontal="justify" vertical="center" wrapText="1"/>
      <protection locked="0"/>
    </xf>
    <xf numFmtId="0" fontId="14" fillId="15" borderId="77" xfId="0" applyFont="1" applyFill="1" applyBorder="1" applyAlignment="1" applyProtection="1">
      <alignment horizontal="justify" vertical="center" wrapText="1"/>
      <protection locked="0"/>
    </xf>
    <xf numFmtId="0" fontId="16" fillId="2" borderId="21" xfId="0" applyFont="1" applyFill="1" applyBorder="1" applyAlignment="1" applyProtection="1">
      <alignment horizontal="center" vertical="center"/>
      <protection locked="0"/>
    </xf>
    <xf numFmtId="0" fontId="16" fillId="12" borderId="82" xfId="0" applyFont="1" applyFill="1" applyBorder="1" applyAlignment="1" applyProtection="1">
      <alignment horizontal="center"/>
      <protection locked="0"/>
    </xf>
    <xf numFmtId="0" fontId="16" fillId="12" borderId="64" xfId="0" applyFont="1" applyFill="1" applyBorder="1" applyAlignment="1" applyProtection="1">
      <alignment horizontal="center"/>
      <protection locked="0"/>
    </xf>
    <xf numFmtId="0" fontId="16" fillId="12" borderId="65" xfId="0" applyFont="1" applyFill="1" applyBorder="1" applyAlignment="1" applyProtection="1">
      <alignment horizontal="center"/>
      <protection locked="0"/>
    </xf>
    <xf numFmtId="0" fontId="16" fillId="12" borderId="27" xfId="0" applyFont="1" applyFill="1" applyBorder="1" applyAlignment="1" applyProtection="1">
      <alignment horizontal="center" vertical="top" wrapText="1"/>
      <protection locked="0"/>
    </xf>
    <xf numFmtId="0" fontId="16" fillId="12" borderId="64" xfId="0" applyFont="1" applyFill="1" applyBorder="1" applyAlignment="1" applyProtection="1">
      <alignment horizontal="center" vertical="top" wrapText="1"/>
      <protection locked="0"/>
    </xf>
    <xf numFmtId="0" fontId="16" fillId="12" borderId="78" xfId="0" applyFont="1" applyFill="1" applyBorder="1" applyAlignment="1" applyProtection="1">
      <alignment horizontal="center" vertical="top" wrapText="1"/>
      <protection locked="0"/>
    </xf>
    <xf numFmtId="0" fontId="14" fillId="0" borderId="14"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xf numFmtId="0" fontId="14" fillId="15" borderId="20" xfId="7" applyNumberFormat="1" applyFont="1" applyFill="1" applyBorder="1" applyAlignment="1" applyProtection="1">
      <alignment horizontal="center" vertical="center" wrapText="1"/>
      <protection locked="0"/>
    </xf>
    <xf numFmtId="0" fontId="14" fillId="15" borderId="56" xfId="7" applyNumberFormat="1" applyFont="1" applyFill="1" applyBorder="1" applyAlignment="1" applyProtection="1">
      <alignment horizontal="center" vertical="center" wrapText="1"/>
      <protection locked="0"/>
    </xf>
    <xf numFmtId="0" fontId="14" fillId="15" borderId="19" xfId="7" applyNumberFormat="1" applyFont="1" applyFill="1" applyBorder="1" applyAlignment="1" applyProtection="1">
      <alignment horizontal="center" vertical="center" wrapText="1"/>
      <protection locked="0"/>
    </xf>
    <xf numFmtId="0" fontId="14" fillId="11" borderId="79" xfId="0" applyFont="1" applyFill="1" applyBorder="1" applyAlignment="1" applyProtection="1">
      <alignment horizontal="center" vertical="top" wrapText="1"/>
      <protection locked="0"/>
    </xf>
    <xf numFmtId="0" fontId="14" fillId="11" borderId="34" xfId="0" applyFont="1" applyFill="1" applyBorder="1" applyAlignment="1" applyProtection="1">
      <alignment horizontal="center" vertical="top" wrapText="1"/>
      <protection locked="0"/>
    </xf>
    <xf numFmtId="0" fontId="14" fillId="11" borderId="39" xfId="0" applyFont="1" applyFill="1" applyBorder="1" applyAlignment="1" applyProtection="1">
      <alignment horizontal="center" vertical="top" wrapText="1"/>
      <protection locked="0"/>
    </xf>
    <xf numFmtId="0" fontId="50" fillId="0" borderId="0" xfId="4" applyFont="1" applyFill="1" applyBorder="1" applyAlignment="1">
      <alignment horizontal="center" vertical="center" wrapText="1"/>
    </xf>
    <xf numFmtId="0" fontId="50" fillId="0" borderId="1" xfId="3" applyFont="1" applyFill="1" applyBorder="1" applyAlignment="1">
      <alignment horizontal="center" vertical="center" wrapText="1"/>
    </xf>
    <xf numFmtId="166" fontId="5" fillId="12" borderId="68" xfId="6" applyNumberFormat="1" applyFont="1" applyFill="1" applyBorder="1" applyAlignment="1" applyProtection="1">
      <alignment horizontal="right" vertical="top" wrapText="1"/>
    </xf>
    <xf numFmtId="166" fontId="5" fillId="12" borderId="83" xfId="6" applyNumberFormat="1" applyFont="1" applyFill="1" applyBorder="1" applyAlignment="1" applyProtection="1">
      <alignment horizontal="right" vertical="top" wrapText="1"/>
    </xf>
    <xf numFmtId="0" fontId="48" fillId="18" borderId="45" xfId="0" applyFont="1" applyFill="1" applyBorder="1" applyAlignment="1">
      <alignment horizontal="left" wrapText="1"/>
    </xf>
    <xf numFmtId="0" fontId="14" fillId="0" borderId="72" xfId="0" applyFont="1" applyFill="1" applyBorder="1" applyAlignment="1" applyProtection="1">
      <alignment horizontal="left" vertical="center" wrapText="1"/>
      <protection locked="0"/>
    </xf>
    <xf numFmtId="0" fontId="14" fillId="0" borderId="39" xfId="0" applyFont="1" applyFill="1" applyBorder="1" applyAlignment="1" applyProtection="1">
      <alignment horizontal="left" vertical="center" wrapText="1"/>
      <protection locked="0"/>
    </xf>
    <xf numFmtId="9" fontId="14" fillId="9" borderId="30" xfId="6" applyFont="1" applyFill="1" applyBorder="1" applyAlignment="1" applyProtection="1">
      <alignment horizontal="center" vertical="center"/>
      <protection locked="0"/>
    </xf>
    <xf numFmtId="9" fontId="14" fillId="9" borderId="58" xfId="6" applyFont="1" applyFill="1" applyBorder="1" applyAlignment="1" applyProtection="1">
      <alignment horizontal="center" vertical="center"/>
      <protection locked="0"/>
    </xf>
    <xf numFmtId="9" fontId="14" fillId="9" borderId="21" xfId="6" applyFont="1" applyFill="1" applyBorder="1" applyAlignment="1" applyProtection="1">
      <alignment horizontal="center" vertical="center"/>
      <protection locked="0"/>
    </xf>
    <xf numFmtId="169" fontId="5" fillId="2" borderId="82" xfId="0" applyNumberFormat="1" applyFont="1" applyFill="1" applyBorder="1" applyAlignment="1" applyProtection="1">
      <alignment horizontal="center" vertical="center" wrapText="1"/>
    </xf>
    <xf numFmtId="169" fontId="5" fillId="2" borderId="64" xfId="0" applyNumberFormat="1" applyFont="1" applyFill="1" applyBorder="1" applyAlignment="1" applyProtection="1">
      <alignment horizontal="center" vertical="center" wrapText="1"/>
    </xf>
    <xf numFmtId="169" fontId="5" fillId="2" borderId="78" xfId="0" applyNumberFormat="1" applyFont="1" applyFill="1" applyBorder="1" applyAlignment="1" applyProtection="1">
      <alignment horizontal="center" vertical="center" wrapText="1"/>
    </xf>
    <xf numFmtId="169" fontId="5" fillId="2" borderId="14" xfId="0" applyNumberFormat="1" applyFont="1" applyFill="1" applyBorder="1" applyAlignment="1" applyProtection="1">
      <alignment horizontal="center" vertical="center" wrapText="1"/>
    </xf>
    <xf numFmtId="169" fontId="5" fillId="2" borderId="0" xfId="0" applyNumberFormat="1" applyFont="1" applyFill="1" applyBorder="1" applyAlignment="1" applyProtection="1">
      <alignment horizontal="center" vertical="center" wrapText="1"/>
    </xf>
    <xf numFmtId="169" fontId="5" fillId="2" borderId="15" xfId="0" applyNumberFormat="1" applyFont="1" applyFill="1" applyBorder="1" applyAlignment="1" applyProtection="1">
      <alignment horizontal="center" vertical="center" wrapText="1"/>
    </xf>
    <xf numFmtId="169" fontId="5" fillId="2" borderId="16" xfId="0" applyNumberFormat="1" applyFont="1" applyFill="1" applyBorder="1" applyAlignment="1" applyProtection="1">
      <alignment horizontal="center" vertical="center" wrapText="1"/>
    </xf>
    <xf numFmtId="169" fontId="5" fillId="2" borderId="17" xfId="0" applyNumberFormat="1" applyFont="1" applyFill="1" applyBorder="1" applyAlignment="1" applyProtection="1">
      <alignment horizontal="center" vertical="center" wrapText="1"/>
    </xf>
    <xf numFmtId="169" fontId="5" fillId="2" borderId="18" xfId="0" applyNumberFormat="1" applyFont="1" applyFill="1" applyBorder="1" applyAlignment="1" applyProtection="1">
      <alignment horizontal="center" vertical="center" wrapText="1"/>
    </xf>
    <xf numFmtId="14" fontId="5" fillId="15" borderId="14" xfId="0" applyNumberFormat="1" applyFont="1" applyFill="1" applyBorder="1" applyAlignment="1" applyProtection="1">
      <alignment horizontal="center" vertical="center"/>
      <protection locked="0"/>
    </xf>
    <xf numFmtId="14" fontId="5" fillId="15" borderId="0" xfId="0" applyNumberFormat="1" applyFont="1" applyFill="1" applyBorder="1" applyAlignment="1" applyProtection="1">
      <alignment horizontal="center" vertical="center"/>
      <protection locked="0"/>
    </xf>
    <xf numFmtId="14" fontId="5" fillId="15" borderId="15" xfId="0" applyNumberFormat="1"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top" wrapText="1"/>
    </xf>
    <xf numFmtId="0" fontId="5" fillId="0" borderId="54" xfId="0" applyFont="1" applyFill="1" applyBorder="1" applyAlignment="1" applyProtection="1">
      <alignment horizontal="center" vertical="top" wrapText="1"/>
    </xf>
    <xf numFmtId="0" fontId="5" fillId="0" borderId="53" xfId="0" applyFont="1" applyFill="1" applyBorder="1" applyAlignment="1" applyProtection="1">
      <alignment horizontal="center" vertical="top" wrapText="1"/>
    </xf>
    <xf numFmtId="0" fontId="5" fillId="0" borderId="49" xfId="0" applyFont="1" applyFill="1" applyBorder="1" applyAlignment="1" applyProtection="1">
      <alignment horizontal="center" vertical="top" wrapText="1"/>
    </xf>
    <xf numFmtId="168" fontId="5" fillId="11" borderId="30" xfId="0" applyNumberFormat="1" applyFont="1" applyFill="1" applyBorder="1" applyAlignment="1" applyProtection="1">
      <alignment horizontal="center" vertical="top" wrapText="1"/>
    </xf>
    <xf numFmtId="168" fontId="5" fillId="11" borderId="58" xfId="0" applyNumberFormat="1" applyFont="1" applyFill="1" applyBorder="1" applyAlignment="1" applyProtection="1">
      <alignment horizontal="center" vertical="top" wrapText="1"/>
    </xf>
    <xf numFmtId="168" fontId="5" fillId="11" borderId="21" xfId="0" applyNumberFormat="1" applyFont="1" applyFill="1" applyBorder="1" applyAlignment="1" applyProtection="1">
      <alignment horizontal="center" vertical="top" wrapText="1"/>
    </xf>
    <xf numFmtId="0" fontId="5" fillId="2" borderId="20" xfId="0" applyFont="1" applyFill="1" applyBorder="1" applyAlignment="1" applyProtection="1">
      <alignment horizontal="center" vertical="top" wrapText="1"/>
      <protection locked="0"/>
    </xf>
    <xf numFmtId="0" fontId="5" fillId="2" borderId="56" xfId="0" applyFont="1" applyFill="1" applyBorder="1" applyAlignment="1" applyProtection="1">
      <alignment horizontal="center" vertical="top" wrapText="1"/>
      <protection locked="0"/>
    </xf>
    <xf numFmtId="0" fontId="5" fillId="2" borderId="11" xfId="0" applyFont="1" applyFill="1" applyBorder="1" applyAlignment="1" applyProtection="1">
      <alignment horizontal="left"/>
      <protection locked="0"/>
    </xf>
    <xf numFmtId="0" fontId="5" fillId="2" borderId="0" xfId="0" applyFont="1" applyFill="1" applyBorder="1" applyAlignment="1" applyProtection="1">
      <alignment horizontal="left"/>
      <protection locked="0"/>
    </xf>
    <xf numFmtId="0" fontId="5" fillId="2" borderId="11"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0" fillId="2" borderId="12" xfId="0" applyFill="1" applyBorder="1" applyAlignment="1" applyProtection="1">
      <alignment horizontal="center" vertical="center" wrapText="1"/>
    </xf>
    <xf numFmtId="0" fontId="5" fillId="17" borderId="12" xfId="0" applyFont="1" applyFill="1" applyBorder="1" applyAlignment="1" applyProtection="1">
      <alignment horizontal="center" vertical="center"/>
      <protection locked="0"/>
    </xf>
    <xf numFmtId="0" fontId="5" fillId="17" borderId="67" xfId="0" applyFont="1" applyFill="1" applyBorder="1" applyAlignment="1" applyProtection="1">
      <alignment horizontal="center" vertical="center"/>
      <protection locked="0"/>
    </xf>
    <xf numFmtId="0" fontId="5" fillId="17" borderId="77" xfId="0" applyFont="1" applyFill="1" applyBorder="1" applyAlignment="1" applyProtection="1">
      <alignment horizontal="center" vertical="center"/>
      <protection locked="0"/>
    </xf>
    <xf numFmtId="0" fontId="5" fillId="17" borderId="16" xfId="0" applyFont="1" applyFill="1" applyBorder="1" applyAlignment="1" applyProtection="1">
      <alignment horizontal="center" vertical="center"/>
      <protection locked="0"/>
    </xf>
    <xf numFmtId="0" fontId="5" fillId="17" borderId="17" xfId="0" applyFont="1" applyFill="1" applyBorder="1" applyAlignment="1" applyProtection="1">
      <alignment horizontal="center" vertical="center"/>
      <protection locked="0"/>
    </xf>
    <xf numFmtId="0" fontId="5" fillId="17" borderId="25" xfId="0" applyFont="1" applyFill="1" applyBorder="1" applyAlignment="1" applyProtection="1">
      <alignment horizontal="center" vertical="center"/>
      <protection locked="0"/>
    </xf>
    <xf numFmtId="0" fontId="21" fillId="2" borderId="85" xfId="0" applyFont="1" applyFill="1" applyBorder="1" applyAlignment="1" applyProtection="1">
      <alignment horizontal="center" vertical="center" wrapText="1"/>
      <protection locked="0"/>
    </xf>
    <xf numFmtId="0" fontId="21" fillId="2" borderId="54" xfId="0" applyFont="1" applyFill="1" applyBorder="1" applyAlignment="1" applyProtection="1">
      <alignment horizontal="center" vertical="center" wrapText="1"/>
      <protection locked="0"/>
    </xf>
    <xf numFmtId="0" fontId="21" fillId="2" borderId="51" xfId="0" applyFont="1" applyFill="1" applyBorder="1" applyAlignment="1" applyProtection="1">
      <alignment horizontal="center" vertical="center" wrapText="1"/>
      <protection locked="0"/>
    </xf>
    <xf numFmtId="0" fontId="2" fillId="15" borderId="20" xfId="1" applyFill="1" applyBorder="1" applyAlignment="1" applyProtection="1">
      <alignment horizontal="center" vertical="center"/>
      <protection locked="0"/>
    </xf>
    <xf numFmtId="0" fontId="5" fillId="16" borderId="56" xfId="0" applyFont="1" applyFill="1" applyBorder="1" applyAlignment="1" applyProtection="1">
      <alignment horizontal="center" vertical="center"/>
      <protection locked="0"/>
    </xf>
    <xf numFmtId="0" fontId="5" fillId="16" borderId="19" xfId="0" applyFont="1" applyFill="1" applyBorder="1" applyAlignment="1" applyProtection="1">
      <alignment horizontal="center" vertical="center"/>
      <protection locked="0"/>
    </xf>
    <xf numFmtId="0" fontId="14" fillId="0" borderId="14" xfId="0" applyNumberFormat="1" applyFont="1" applyFill="1" applyBorder="1" applyAlignment="1" applyProtection="1">
      <alignment horizontal="center" vertical="top"/>
      <protection locked="0"/>
    </xf>
    <xf numFmtId="0" fontId="14" fillId="0" borderId="0" xfId="0" applyNumberFormat="1" applyFont="1" applyFill="1" applyBorder="1" applyAlignment="1" applyProtection="1">
      <alignment horizontal="center" vertical="top"/>
      <protection locked="0"/>
    </xf>
    <xf numFmtId="0" fontId="14" fillId="0" borderId="15" xfId="0" applyNumberFormat="1" applyFont="1" applyFill="1" applyBorder="1" applyAlignment="1" applyProtection="1">
      <alignment horizontal="center" vertical="top"/>
      <protection locked="0"/>
    </xf>
    <xf numFmtId="0" fontId="16" fillId="2" borderId="68" xfId="0" applyFont="1" applyFill="1" applyBorder="1" applyAlignment="1" applyProtection="1">
      <alignment horizontal="center" vertical="center"/>
      <protection locked="0"/>
    </xf>
    <xf numFmtId="0" fontId="16" fillId="2" borderId="66"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4" fillId="2" borderId="11" xfId="0" applyFont="1" applyFill="1" applyBorder="1" applyAlignment="1" applyProtection="1">
      <alignment horizontal="left" vertical="center"/>
      <protection locked="0"/>
    </xf>
    <xf numFmtId="0" fontId="14" fillId="2" borderId="0" xfId="0" applyFont="1" applyFill="1" applyBorder="1" applyAlignment="1" applyProtection="1">
      <alignment horizontal="left" vertical="center"/>
      <protection locked="0"/>
    </xf>
    <xf numFmtId="0" fontId="5" fillId="2" borderId="0"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16" borderId="20" xfId="0" applyFont="1" applyFill="1" applyBorder="1" applyAlignment="1" applyProtection="1">
      <alignment horizontal="center" vertical="center"/>
      <protection locked="0"/>
    </xf>
    <xf numFmtId="0" fontId="56" fillId="2" borderId="0" xfId="5" applyFont="1" applyFill="1" applyBorder="1" applyAlignment="1" applyProtection="1">
      <alignment horizontal="left"/>
      <protection locked="0"/>
    </xf>
    <xf numFmtId="0" fontId="2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20" fillId="0" borderId="0" xfId="0" applyFont="1" applyAlignment="1">
      <alignment horizontal="left" vertical="center" wrapText="1"/>
    </xf>
    <xf numFmtId="0" fontId="34" fillId="0" borderId="0" xfId="0" applyFont="1" applyAlignment="1">
      <alignment horizontal="center" vertical="center" wrapText="1"/>
    </xf>
    <xf numFmtId="0" fontId="22" fillId="0" borderId="1" xfId="0" applyFont="1" applyFill="1" applyBorder="1" applyAlignment="1">
      <alignment horizontal="center" vertical="center"/>
    </xf>
    <xf numFmtId="0" fontId="22" fillId="0" borderId="1" xfId="0" applyFont="1" applyBorder="1" applyAlignment="1">
      <alignment vertical="top" wrapText="1"/>
    </xf>
    <xf numFmtId="0" fontId="0" fillId="0" borderId="1" xfId="0" applyBorder="1" applyAlignment="1">
      <alignment wrapText="1"/>
    </xf>
    <xf numFmtId="0" fontId="35" fillId="0" borderId="0" xfId="0" applyFont="1" applyAlignment="1">
      <alignment horizontal="center"/>
    </xf>
    <xf numFmtId="0" fontId="22" fillId="0" borderId="1" xfId="0" applyNumberFormat="1" applyFont="1" applyFill="1" applyBorder="1" applyAlignment="1">
      <alignment horizontal="center" vertical="center" wrapText="1"/>
    </xf>
    <xf numFmtId="0" fontId="21" fillId="0" borderId="56" xfId="0" applyFont="1" applyBorder="1" applyAlignment="1">
      <alignment horizontal="left" wrapText="1"/>
    </xf>
    <xf numFmtId="0" fontId="21" fillId="0" borderId="87" xfId="0" applyFont="1" applyBorder="1" applyAlignment="1">
      <alignment horizontal="left" wrapText="1"/>
    </xf>
    <xf numFmtId="0" fontId="21" fillId="0" borderId="91" xfId="0" applyFont="1" applyBorder="1" applyAlignment="1">
      <alignment horizontal="left" wrapText="1"/>
    </xf>
    <xf numFmtId="0" fontId="21" fillId="0" borderId="92" xfId="0" applyFont="1" applyBorder="1" applyAlignment="1">
      <alignment horizontal="left" wrapText="1"/>
    </xf>
    <xf numFmtId="0" fontId="0" fillId="0" borderId="0" xfId="0" applyFont="1" applyBorder="1" applyAlignment="1">
      <alignment horizontal="left" vertical="top" wrapText="1"/>
    </xf>
    <xf numFmtId="0" fontId="4" fillId="0" borderId="0" xfId="0" applyFont="1" applyBorder="1" applyAlignment="1">
      <alignment horizontal="left" vertical="top" wrapText="1"/>
    </xf>
    <xf numFmtId="0" fontId="22" fillId="0" borderId="1" xfId="0" applyFont="1" applyFill="1" applyBorder="1" applyAlignment="1">
      <alignment horizontal="center" vertical="top"/>
    </xf>
    <xf numFmtId="0" fontId="21" fillId="0" borderId="79" xfId="0" applyFont="1" applyBorder="1" applyAlignment="1">
      <alignment horizontal="left" wrapText="1"/>
    </xf>
    <xf numFmtId="0" fontId="21" fillId="0" borderId="93" xfId="0" applyFont="1" applyBorder="1" applyAlignment="1">
      <alignment horizontal="left" wrapText="1"/>
    </xf>
    <xf numFmtId="0" fontId="21" fillId="0" borderId="56" xfId="0" applyFont="1" applyFill="1" applyBorder="1" applyAlignment="1">
      <alignment horizontal="left" wrapText="1"/>
    </xf>
    <xf numFmtId="0" fontId="21" fillId="0" borderId="87" xfId="0" applyFont="1" applyFill="1" applyBorder="1" applyAlignment="1">
      <alignment horizontal="left" wrapText="1"/>
    </xf>
    <xf numFmtId="0" fontId="38" fillId="3" borderId="88" xfId="0" applyFont="1" applyFill="1" applyBorder="1" applyAlignment="1">
      <alignment horizontal="center" vertical="center"/>
    </xf>
    <xf numFmtId="0" fontId="38" fillId="3" borderId="89" xfId="0" applyFont="1" applyFill="1" applyBorder="1" applyAlignment="1">
      <alignment horizontal="center" vertical="center"/>
    </xf>
    <xf numFmtId="0" fontId="38" fillId="3" borderId="90" xfId="0" applyFont="1" applyFill="1" applyBorder="1" applyAlignment="1">
      <alignment horizontal="center" vertical="center"/>
    </xf>
    <xf numFmtId="0" fontId="38" fillId="3" borderId="58" xfId="0" applyFont="1" applyFill="1" applyBorder="1" applyAlignment="1">
      <alignment horizontal="center" vertical="center"/>
    </xf>
  </cellXfs>
  <cellStyles count="11">
    <cellStyle name="Hipervínculo" xfId="1" builtinId="8"/>
    <cellStyle name="Millares" xfId="7" builtinId="3"/>
    <cellStyle name="Millares 2" xfId="8"/>
    <cellStyle name="Moneda" xfId="2" builtinId="4"/>
    <cellStyle name="Normal" xfId="0" builtinId="0"/>
    <cellStyle name="Normal 2" xfId="3"/>
    <cellStyle name="Normal 2 2" xfId="9"/>
    <cellStyle name="Normal 3" xfId="4"/>
    <cellStyle name="Normal 3 2" xfId="10"/>
    <cellStyle name="Normal_Matriz Evaluación Marzo 1 de 2008" xfId="5"/>
    <cellStyle name="Porcentual" xfId="6" builtinId="5"/>
  </cellStyles>
  <dxfs count="20">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b/>
        <i val="0"/>
        <condense val="0"/>
        <extend val="0"/>
      </font>
      <fill>
        <patternFill>
          <bgColor indexed="50"/>
        </patternFill>
      </fill>
    </dxf>
    <dxf>
      <font>
        <b/>
        <i val="0"/>
        <condense val="0"/>
        <extend val="0"/>
      </font>
      <fill>
        <patternFill>
          <bgColor indexed="50"/>
        </patternFill>
      </fill>
    </dxf>
    <dxf>
      <font>
        <b/>
        <i val="0"/>
        <condense val="0"/>
        <extend val="0"/>
      </font>
      <fill>
        <patternFill>
          <bgColor indexed="50"/>
        </patternFill>
      </fill>
    </dxf>
    <dxf>
      <font>
        <b/>
        <i val="0"/>
        <condense val="0"/>
        <extend val="0"/>
      </font>
      <fill>
        <patternFill>
          <bgColor indexed="50"/>
        </patternFill>
      </fill>
    </dxf>
    <dxf>
      <font>
        <b/>
        <i val="0"/>
        <condense val="0"/>
        <extend val="0"/>
      </font>
      <fill>
        <patternFill>
          <bgColor indexed="50"/>
        </patternFill>
      </fill>
    </dxf>
    <dxf>
      <font>
        <b/>
        <i val="0"/>
        <condense val="0"/>
        <extend val="0"/>
      </font>
      <fill>
        <patternFill>
          <bgColor indexed="50"/>
        </patternFill>
      </fill>
    </dxf>
    <dxf>
      <fill>
        <patternFill>
          <bgColor indexed="43"/>
        </patternFill>
      </fill>
    </dxf>
    <dxf>
      <font>
        <b/>
        <i val="0"/>
        <condense val="0"/>
        <extend val="0"/>
      </font>
      <fill>
        <patternFill>
          <bgColor indexed="50"/>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28575</xdr:colOff>
      <xdr:row>1</xdr:row>
      <xdr:rowOff>66675</xdr:rowOff>
    </xdr:from>
    <xdr:to>
      <xdr:col>5</xdr:col>
      <xdr:colOff>180975</xdr:colOff>
      <xdr:row>5</xdr:row>
      <xdr:rowOff>952500</xdr:rowOff>
    </xdr:to>
    <xdr:pic>
      <xdr:nvPicPr>
        <xdr:cNvPr id="9609" name="Imagen 2" descr="escudo alcaldia de pereira[1]">
          <a:extLst>
            <a:ext uri="{FF2B5EF4-FFF2-40B4-BE49-F238E27FC236}">
              <a16:creationId xmlns:a16="http://schemas.microsoft.com/office/drawing/2014/main" xmlns="" id="{00000000-0008-0000-0000-0000892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228600"/>
          <a:ext cx="2038350" cy="1533525"/>
        </a:xfrm>
        <a:prstGeom prst="rect">
          <a:avLst/>
        </a:prstGeom>
        <a:noFill/>
        <a:ln w="9525">
          <a:noFill/>
          <a:miter lim="800000"/>
          <a:headEnd/>
          <a:tailEnd/>
        </a:ln>
      </xdr:spPr>
    </xdr:pic>
    <xdr:clientData/>
  </xdr:twoCellAnchor>
  <xdr:twoCellAnchor editAs="oneCell">
    <xdr:from>
      <xdr:col>7</xdr:col>
      <xdr:colOff>57150</xdr:colOff>
      <xdr:row>2</xdr:row>
      <xdr:rowOff>57150</xdr:rowOff>
    </xdr:from>
    <xdr:to>
      <xdr:col>7</xdr:col>
      <xdr:colOff>876300</xdr:colOff>
      <xdr:row>5</xdr:row>
      <xdr:rowOff>762000</xdr:rowOff>
    </xdr:to>
    <xdr:pic>
      <xdr:nvPicPr>
        <xdr:cNvPr id="9610" name="Imagen 3">
          <a:extLst>
            <a:ext uri="{FF2B5EF4-FFF2-40B4-BE49-F238E27FC236}">
              <a16:creationId xmlns:a16="http://schemas.microsoft.com/office/drawing/2014/main" xmlns="" id="{00000000-0008-0000-0000-00008A25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52700" y="381000"/>
          <a:ext cx="819150" cy="1190625"/>
        </a:xfrm>
        <a:prstGeom prst="rect">
          <a:avLst/>
        </a:prstGeom>
        <a:noFill/>
        <a:ln w="9525">
          <a:noFill/>
          <a:miter lim="800000"/>
          <a:headEnd/>
          <a:tailEnd/>
        </a:ln>
      </xdr:spPr>
    </xdr:pic>
    <xdr:clientData/>
  </xdr:twoCellAnchor>
  <xdr:twoCellAnchor>
    <xdr:from>
      <xdr:col>2</xdr:col>
      <xdr:colOff>28575</xdr:colOff>
      <xdr:row>1</xdr:row>
      <xdr:rowOff>66675</xdr:rowOff>
    </xdr:from>
    <xdr:to>
      <xdr:col>5</xdr:col>
      <xdr:colOff>180975</xdr:colOff>
      <xdr:row>5</xdr:row>
      <xdr:rowOff>952500</xdr:rowOff>
    </xdr:to>
    <xdr:pic>
      <xdr:nvPicPr>
        <xdr:cNvPr id="4" name="Imagen 2" descr="escudo alcaldia de pereira[1]">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228600"/>
          <a:ext cx="2038350" cy="1533525"/>
        </a:xfrm>
        <a:prstGeom prst="rect">
          <a:avLst/>
        </a:prstGeom>
        <a:noFill/>
        <a:ln w="9525">
          <a:noFill/>
          <a:miter lim="800000"/>
          <a:headEnd/>
          <a:tailEnd/>
        </a:ln>
      </xdr:spPr>
    </xdr:pic>
    <xdr:clientData/>
  </xdr:twoCellAnchor>
  <xdr:twoCellAnchor editAs="oneCell">
    <xdr:from>
      <xdr:col>7</xdr:col>
      <xdr:colOff>57150</xdr:colOff>
      <xdr:row>2</xdr:row>
      <xdr:rowOff>57150</xdr:rowOff>
    </xdr:from>
    <xdr:to>
      <xdr:col>7</xdr:col>
      <xdr:colOff>876300</xdr:colOff>
      <xdr:row>5</xdr:row>
      <xdr:rowOff>762000</xdr:rowOff>
    </xdr:to>
    <xdr:pic>
      <xdr:nvPicPr>
        <xdr:cNvPr id="5" name="Imagen 3">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52700" y="381000"/>
          <a:ext cx="819150" cy="1190625"/>
        </a:xfrm>
        <a:prstGeom prst="rect">
          <a:avLst/>
        </a:prstGeom>
        <a:noFill/>
        <a:ln w="9525">
          <a:noFill/>
          <a:miter lim="800000"/>
          <a:headEnd/>
          <a:tailEnd/>
        </a:ln>
      </xdr:spPr>
    </xdr:pic>
    <xdr:clientData/>
  </xdr:twoCellAnchor>
  <xdr:twoCellAnchor>
    <xdr:from>
      <xdr:col>2</xdr:col>
      <xdr:colOff>28575</xdr:colOff>
      <xdr:row>1</xdr:row>
      <xdr:rowOff>66675</xdr:rowOff>
    </xdr:from>
    <xdr:to>
      <xdr:col>5</xdr:col>
      <xdr:colOff>180975</xdr:colOff>
      <xdr:row>5</xdr:row>
      <xdr:rowOff>952500</xdr:rowOff>
    </xdr:to>
    <xdr:pic>
      <xdr:nvPicPr>
        <xdr:cNvPr id="6" name="Imagen 2" descr="escudo alcaldia de pereira[1]">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228600"/>
          <a:ext cx="2038350" cy="1533525"/>
        </a:xfrm>
        <a:prstGeom prst="rect">
          <a:avLst/>
        </a:prstGeom>
        <a:noFill/>
        <a:ln w="9525">
          <a:noFill/>
          <a:miter lim="800000"/>
          <a:headEnd/>
          <a:tailEnd/>
        </a:ln>
      </xdr:spPr>
    </xdr:pic>
    <xdr:clientData/>
  </xdr:twoCellAnchor>
  <xdr:twoCellAnchor editAs="oneCell">
    <xdr:from>
      <xdr:col>7</xdr:col>
      <xdr:colOff>57150</xdr:colOff>
      <xdr:row>2</xdr:row>
      <xdr:rowOff>57150</xdr:rowOff>
    </xdr:from>
    <xdr:to>
      <xdr:col>7</xdr:col>
      <xdr:colOff>876300</xdr:colOff>
      <xdr:row>5</xdr:row>
      <xdr:rowOff>762000</xdr:rowOff>
    </xdr:to>
    <xdr:pic>
      <xdr:nvPicPr>
        <xdr:cNvPr id="7" name="Imagen 3">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52700" y="381000"/>
          <a:ext cx="819150" cy="1190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12</xdr:row>
      <xdr:rowOff>2838450</xdr:rowOff>
    </xdr:from>
    <xdr:to>
      <xdr:col>3</xdr:col>
      <xdr:colOff>447675</xdr:colOff>
      <xdr:row>13</xdr:row>
      <xdr:rowOff>1447800</xdr:rowOff>
    </xdr:to>
    <xdr:pic>
      <xdr:nvPicPr>
        <xdr:cNvPr id="13361" name="Imagen 1">
          <a:extLst>
            <a:ext uri="{FF2B5EF4-FFF2-40B4-BE49-F238E27FC236}">
              <a16:creationId xmlns:a16="http://schemas.microsoft.com/office/drawing/2014/main" xmlns="" id="{00000000-0008-0000-0200-000031340000}"/>
            </a:ext>
          </a:extLst>
        </xdr:cNvPr>
        <xdr:cNvPicPr>
          <a:picLocks noChangeAspect="1"/>
        </xdr:cNvPicPr>
      </xdr:nvPicPr>
      <xdr:blipFill>
        <a:blip xmlns:r="http://schemas.openxmlformats.org/officeDocument/2006/relationships" r:embed="rId1" cstate="print"/>
        <a:srcRect/>
        <a:stretch>
          <a:fillRect/>
        </a:stretch>
      </xdr:blipFill>
      <xdr:spPr bwMode="auto">
        <a:xfrm>
          <a:off x="47625" y="39395400"/>
          <a:ext cx="4924425" cy="38004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84137</xdr:colOff>
      <xdr:row>23</xdr:row>
      <xdr:rowOff>9526</xdr:rowOff>
    </xdr:from>
    <xdr:to>
      <xdr:col>5</xdr:col>
      <xdr:colOff>14442</xdr:colOff>
      <xdr:row>24</xdr:row>
      <xdr:rowOff>132562</xdr:rowOff>
    </xdr:to>
    <xdr:sp macro="" textlink="">
      <xdr:nvSpPr>
        <xdr:cNvPr id="3074" name="Text Box 2">
          <a:extLst>
            <a:ext uri="{FF2B5EF4-FFF2-40B4-BE49-F238E27FC236}">
              <a16:creationId xmlns:a16="http://schemas.microsoft.com/office/drawing/2014/main" xmlns="" id="{00000000-0008-0000-0300-0000020C0000}"/>
            </a:ext>
          </a:extLst>
        </xdr:cNvPr>
        <xdr:cNvSpPr txBox="1">
          <a:spLocks noChangeArrowheads="1"/>
        </xdr:cNvSpPr>
      </xdr:nvSpPr>
      <xdr:spPr bwMode="auto">
        <a:xfrm>
          <a:off x="6581775" y="6474620"/>
          <a:ext cx="442912" cy="507206"/>
        </a:xfrm>
        <a:prstGeom prst="rect">
          <a:avLst/>
        </a:prstGeom>
        <a:noFill/>
        <a:ln w="9525">
          <a:noFill/>
          <a:miter lim="800000"/>
          <a:headEnd/>
          <a:tailEnd/>
        </a:ln>
      </xdr:spPr>
      <xdr:txBody>
        <a:bodyPr vertOverflow="clip" wrap="square" lIns="91440" tIns="36576" rIns="0" bIns="0" anchor="t" upright="1"/>
        <a:lstStyle/>
        <a:p>
          <a:pPr algn="l" rtl="0">
            <a:defRPr sz="1000"/>
          </a:pPr>
          <a:r>
            <a:rPr lang="en-US" sz="2000" b="0" i="0" u="none" strike="noStrike" baseline="0">
              <a:solidFill>
                <a:srgbClr val="000000"/>
              </a:solidFill>
              <a:latin typeface="Wingdings"/>
            </a:rPr>
            <a:t>ü</a:t>
          </a:r>
        </a:p>
      </xdr:txBody>
    </xdr:sp>
    <xdr:clientData/>
  </xdr:twoCellAnchor>
  <xdr:twoCellAnchor>
    <xdr:from>
      <xdr:col>4</xdr:col>
      <xdr:colOff>117475</xdr:colOff>
      <xdr:row>17</xdr:row>
      <xdr:rowOff>76200</xdr:rowOff>
    </xdr:from>
    <xdr:to>
      <xdr:col>5</xdr:col>
      <xdr:colOff>47780</xdr:colOff>
      <xdr:row>19</xdr:row>
      <xdr:rowOff>129</xdr:rowOff>
    </xdr:to>
    <xdr:sp macro="" textlink="">
      <xdr:nvSpPr>
        <xdr:cNvPr id="3075" name="Text Box 3">
          <a:extLst>
            <a:ext uri="{FF2B5EF4-FFF2-40B4-BE49-F238E27FC236}">
              <a16:creationId xmlns:a16="http://schemas.microsoft.com/office/drawing/2014/main" xmlns="" id="{00000000-0008-0000-0300-0000030C0000}"/>
            </a:ext>
          </a:extLst>
        </xdr:cNvPr>
        <xdr:cNvSpPr txBox="1">
          <a:spLocks noChangeArrowheads="1"/>
        </xdr:cNvSpPr>
      </xdr:nvSpPr>
      <xdr:spPr bwMode="auto">
        <a:xfrm>
          <a:off x="6610350" y="4257675"/>
          <a:ext cx="438150" cy="304800"/>
        </a:xfrm>
        <a:prstGeom prst="rect">
          <a:avLst/>
        </a:prstGeom>
        <a:noFill/>
        <a:ln w="9525">
          <a:noFill/>
          <a:miter lim="800000"/>
          <a:headEnd/>
          <a:tailEnd/>
        </a:ln>
      </xdr:spPr>
      <xdr:txBody>
        <a:bodyPr vertOverflow="clip" wrap="square" lIns="91440" tIns="36576" rIns="0" bIns="0" anchor="t" upright="1"/>
        <a:lstStyle/>
        <a:p>
          <a:pPr algn="l" rtl="0">
            <a:defRPr sz="1000"/>
          </a:pPr>
          <a:r>
            <a:rPr lang="en-US" sz="2000" b="0" i="0" u="none" strike="noStrike" baseline="0">
              <a:solidFill>
                <a:srgbClr val="000000"/>
              </a:solidFill>
              <a:latin typeface="Wingdings"/>
            </a:rPr>
            <a:t>ü</a:t>
          </a:r>
        </a:p>
      </xdr:txBody>
    </xdr:sp>
    <xdr:clientData/>
  </xdr:twoCellAnchor>
  <xdr:twoCellAnchor>
    <xdr:from>
      <xdr:col>4</xdr:col>
      <xdr:colOff>120650</xdr:colOff>
      <xdr:row>18</xdr:row>
      <xdr:rowOff>47625</xdr:rowOff>
    </xdr:from>
    <xdr:to>
      <xdr:col>5</xdr:col>
      <xdr:colOff>47906</xdr:colOff>
      <xdr:row>19</xdr:row>
      <xdr:rowOff>161925</xdr:rowOff>
    </xdr:to>
    <xdr:sp macro="" textlink="">
      <xdr:nvSpPr>
        <xdr:cNvPr id="3076" name="Text Box 4">
          <a:extLst>
            <a:ext uri="{FF2B5EF4-FFF2-40B4-BE49-F238E27FC236}">
              <a16:creationId xmlns:a16="http://schemas.microsoft.com/office/drawing/2014/main" xmlns="" id="{00000000-0008-0000-0300-0000040C0000}"/>
            </a:ext>
          </a:extLst>
        </xdr:cNvPr>
        <xdr:cNvSpPr txBox="1">
          <a:spLocks noChangeArrowheads="1"/>
        </xdr:cNvSpPr>
      </xdr:nvSpPr>
      <xdr:spPr bwMode="auto">
        <a:xfrm>
          <a:off x="6600825" y="4419600"/>
          <a:ext cx="438150" cy="304800"/>
        </a:xfrm>
        <a:prstGeom prst="rect">
          <a:avLst/>
        </a:prstGeom>
        <a:noFill/>
        <a:ln w="9525">
          <a:noFill/>
          <a:miter lim="800000"/>
          <a:headEnd/>
          <a:tailEnd/>
        </a:ln>
      </xdr:spPr>
      <xdr:txBody>
        <a:bodyPr vertOverflow="clip" wrap="square" lIns="91440" tIns="36576" rIns="0" bIns="0" anchor="t" upright="1"/>
        <a:lstStyle/>
        <a:p>
          <a:pPr algn="l" rtl="0">
            <a:defRPr sz="1000"/>
          </a:pPr>
          <a:r>
            <a:rPr lang="en-US" sz="2000" b="0" i="0" u="none" strike="noStrike" baseline="0">
              <a:solidFill>
                <a:srgbClr val="000000"/>
              </a:solidFill>
              <a:latin typeface="Wingdings"/>
            </a:rPr>
            <a:t>ü</a:t>
          </a:r>
        </a:p>
      </xdr:txBody>
    </xdr:sp>
    <xdr:clientData/>
  </xdr:twoCellAnchor>
  <xdr:twoCellAnchor>
    <xdr:from>
      <xdr:col>4</xdr:col>
      <xdr:colOff>120650</xdr:colOff>
      <xdr:row>19</xdr:row>
      <xdr:rowOff>76200</xdr:rowOff>
    </xdr:from>
    <xdr:to>
      <xdr:col>5</xdr:col>
      <xdr:colOff>47906</xdr:colOff>
      <xdr:row>21</xdr:row>
      <xdr:rowOff>9652</xdr:rowOff>
    </xdr:to>
    <xdr:sp macro="" textlink="">
      <xdr:nvSpPr>
        <xdr:cNvPr id="3077" name="Text Box 5">
          <a:extLst>
            <a:ext uri="{FF2B5EF4-FFF2-40B4-BE49-F238E27FC236}">
              <a16:creationId xmlns:a16="http://schemas.microsoft.com/office/drawing/2014/main" xmlns="" id="{00000000-0008-0000-0300-0000050C0000}"/>
            </a:ext>
          </a:extLst>
        </xdr:cNvPr>
        <xdr:cNvSpPr txBox="1">
          <a:spLocks noChangeArrowheads="1"/>
        </xdr:cNvSpPr>
      </xdr:nvSpPr>
      <xdr:spPr bwMode="auto">
        <a:xfrm>
          <a:off x="6600825" y="4629150"/>
          <a:ext cx="438150" cy="304800"/>
        </a:xfrm>
        <a:prstGeom prst="rect">
          <a:avLst/>
        </a:prstGeom>
        <a:noFill/>
        <a:ln w="9525">
          <a:noFill/>
          <a:miter lim="800000"/>
          <a:headEnd/>
          <a:tailEnd/>
        </a:ln>
      </xdr:spPr>
      <xdr:txBody>
        <a:bodyPr vertOverflow="clip" wrap="square" lIns="91440" tIns="36576" rIns="0" bIns="0" anchor="t" upright="1"/>
        <a:lstStyle/>
        <a:p>
          <a:pPr algn="l" rtl="0">
            <a:defRPr sz="1000"/>
          </a:pPr>
          <a:r>
            <a:rPr lang="en-US" sz="2000" b="0" i="0" u="none" strike="noStrike" baseline="0">
              <a:solidFill>
                <a:srgbClr val="000000"/>
              </a:solidFill>
              <a:latin typeface="Wingdings"/>
            </a:rPr>
            <a:t>ü</a:t>
          </a:r>
        </a:p>
      </xdr:txBody>
    </xdr:sp>
    <xdr:clientData/>
  </xdr:twoCellAnchor>
  <xdr:twoCellAnchor>
    <xdr:from>
      <xdr:col>4</xdr:col>
      <xdr:colOff>120650</xdr:colOff>
      <xdr:row>20</xdr:row>
      <xdr:rowOff>76200</xdr:rowOff>
    </xdr:from>
    <xdr:to>
      <xdr:col>5</xdr:col>
      <xdr:colOff>47906</xdr:colOff>
      <xdr:row>22</xdr:row>
      <xdr:rowOff>9652</xdr:rowOff>
    </xdr:to>
    <xdr:sp macro="" textlink="">
      <xdr:nvSpPr>
        <xdr:cNvPr id="3078" name="Text Box 6">
          <a:extLst>
            <a:ext uri="{FF2B5EF4-FFF2-40B4-BE49-F238E27FC236}">
              <a16:creationId xmlns:a16="http://schemas.microsoft.com/office/drawing/2014/main" xmlns="" id="{00000000-0008-0000-0300-0000060C0000}"/>
            </a:ext>
          </a:extLst>
        </xdr:cNvPr>
        <xdr:cNvSpPr txBox="1">
          <a:spLocks noChangeArrowheads="1"/>
        </xdr:cNvSpPr>
      </xdr:nvSpPr>
      <xdr:spPr bwMode="auto">
        <a:xfrm>
          <a:off x="6600825" y="4810125"/>
          <a:ext cx="438150" cy="304800"/>
        </a:xfrm>
        <a:prstGeom prst="rect">
          <a:avLst/>
        </a:prstGeom>
        <a:noFill/>
        <a:ln w="9525">
          <a:noFill/>
          <a:miter lim="800000"/>
          <a:headEnd/>
          <a:tailEnd/>
        </a:ln>
      </xdr:spPr>
      <xdr:txBody>
        <a:bodyPr vertOverflow="clip" wrap="square" lIns="91440" tIns="36576" rIns="0" bIns="0" anchor="t" upright="1"/>
        <a:lstStyle/>
        <a:p>
          <a:pPr algn="l" rtl="0">
            <a:defRPr sz="1000"/>
          </a:pPr>
          <a:r>
            <a:rPr lang="en-US" sz="2000" b="0" i="0" u="none" strike="noStrike" baseline="0">
              <a:solidFill>
                <a:srgbClr val="000000"/>
              </a:solidFill>
              <a:latin typeface="Wingdings"/>
            </a:rPr>
            <a:t>ü</a:t>
          </a:r>
        </a:p>
      </xdr:txBody>
    </xdr:sp>
    <xdr:clientData/>
  </xdr:twoCellAnchor>
  <xdr:twoCellAnchor>
    <xdr:from>
      <xdr:col>4</xdr:col>
      <xdr:colOff>120650</xdr:colOff>
      <xdr:row>21</xdr:row>
      <xdr:rowOff>38100</xdr:rowOff>
    </xdr:from>
    <xdr:to>
      <xdr:col>5</xdr:col>
      <xdr:colOff>47906</xdr:colOff>
      <xdr:row>22</xdr:row>
      <xdr:rowOff>161925</xdr:rowOff>
    </xdr:to>
    <xdr:sp macro="" textlink="">
      <xdr:nvSpPr>
        <xdr:cNvPr id="3079" name="Text Box 7">
          <a:extLst>
            <a:ext uri="{FF2B5EF4-FFF2-40B4-BE49-F238E27FC236}">
              <a16:creationId xmlns:a16="http://schemas.microsoft.com/office/drawing/2014/main" xmlns="" id="{00000000-0008-0000-0300-0000070C0000}"/>
            </a:ext>
          </a:extLst>
        </xdr:cNvPr>
        <xdr:cNvSpPr txBox="1">
          <a:spLocks noChangeArrowheads="1"/>
        </xdr:cNvSpPr>
      </xdr:nvSpPr>
      <xdr:spPr bwMode="auto">
        <a:xfrm>
          <a:off x="6600825" y="4962525"/>
          <a:ext cx="438150" cy="304800"/>
        </a:xfrm>
        <a:prstGeom prst="rect">
          <a:avLst/>
        </a:prstGeom>
        <a:noFill/>
        <a:ln w="9525">
          <a:noFill/>
          <a:miter lim="800000"/>
          <a:headEnd/>
          <a:tailEnd/>
        </a:ln>
      </xdr:spPr>
      <xdr:txBody>
        <a:bodyPr vertOverflow="clip" wrap="square" lIns="91440" tIns="36576" rIns="0" bIns="0" anchor="t" upright="1"/>
        <a:lstStyle/>
        <a:p>
          <a:pPr algn="l" rtl="0">
            <a:defRPr sz="1000"/>
          </a:pPr>
          <a:r>
            <a:rPr lang="en-US" sz="2000" b="0" i="0" u="none" strike="noStrike" baseline="0">
              <a:solidFill>
                <a:srgbClr val="000000"/>
              </a:solidFill>
              <a:latin typeface="Wingdings"/>
            </a:rPr>
            <a:t>ü</a:t>
          </a:r>
        </a:p>
      </xdr:txBody>
    </xdr:sp>
    <xdr:clientData/>
  </xdr:twoCellAnchor>
  <xdr:twoCellAnchor>
    <xdr:from>
      <xdr:col>4</xdr:col>
      <xdr:colOff>79375</xdr:colOff>
      <xdr:row>22</xdr:row>
      <xdr:rowOff>76200</xdr:rowOff>
    </xdr:from>
    <xdr:to>
      <xdr:col>5</xdr:col>
      <xdr:colOff>9680</xdr:colOff>
      <xdr:row>24</xdr:row>
      <xdr:rowOff>129</xdr:rowOff>
    </xdr:to>
    <xdr:sp macro="" textlink="">
      <xdr:nvSpPr>
        <xdr:cNvPr id="3080" name="Text Box 8">
          <a:extLst>
            <a:ext uri="{FF2B5EF4-FFF2-40B4-BE49-F238E27FC236}">
              <a16:creationId xmlns:a16="http://schemas.microsoft.com/office/drawing/2014/main" xmlns="" id="{00000000-0008-0000-0300-0000080C0000}"/>
            </a:ext>
          </a:extLst>
        </xdr:cNvPr>
        <xdr:cNvSpPr txBox="1">
          <a:spLocks noChangeArrowheads="1"/>
        </xdr:cNvSpPr>
      </xdr:nvSpPr>
      <xdr:spPr bwMode="auto">
        <a:xfrm>
          <a:off x="6572250" y="5172075"/>
          <a:ext cx="438150" cy="304800"/>
        </a:xfrm>
        <a:prstGeom prst="rect">
          <a:avLst/>
        </a:prstGeom>
        <a:noFill/>
        <a:ln w="9525">
          <a:noFill/>
          <a:miter lim="800000"/>
          <a:headEnd/>
          <a:tailEnd/>
        </a:ln>
      </xdr:spPr>
      <xdr:txBody>
        <a:bodyPr vertOverflow="clip" wrap="square" lIns="91440" tIns="36576" rIns="0" bIns="0" anchor="t" upright="1"/>
        <a:lstStyle/>
        <a:p>
          <a:pPr algn="l" rtl="0">
            <a:defRPr sz="1000"/>
          </a:pPr>
          <a:r>
            <a:rPr lang="en-US" sz="2000" b="0" i="0" u="none" strike="noStrike" baseline="0">
              <a:solidFill>
                <a:srgbClr val="000000"/>
              </a:solidFill>
              <a:latin typeface="Wingdings"/>
            </a:rPr>
            <a:t>ü</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codeName="Hoja1">
    <tabColor indexed="10"/>
  </sheetPr>
  <dimension ref="A1:GK511"/>
  <sheetViews>
    <sheetView showGridLines="0" tabSelected="1" view="pageBreakPreview" topLeftCell="A259" zoomScale="50" zoomScaleNormal="75" zoomScaleSheetLayoutView="50" zoomScalePageLayoutView="75" workbookViewId="0">
      <selection activeCell="W50" sqref="W50:AC50"/>
    </sheetView>
  </sheetViews>
  <sheetFormatPr baseColWidth="10" defaultColWidth="11.44140625" defaultRowHeight="13.2"/>
  <cols>
    <col min="1" max="1" width="1.44140625" style="142" customWidth="1"/>
    <col min="2" max="2" width="1.44140625" style="156" customWidth="1"/>
    <col min="3" max="3" width="5.33203125" style="157" customWidth="1"/>
    <col min="4" max="4" width="8.6640625" style="158" customWidth="1"/>
    <col min="5" max="5" width="14.33203125" style="158" customWidth="1"/>
    <col min="6" max="6" width="3.88671875" style="158" customWidth="1"/>
    <col min="7" max="7" width="2.44140625" style="158" customWidth="1"/>
    <col min="8" max="8" width="22.33203125" style="158" customWidth="1"/>
    <col min="9" max="9" width="9" style="158" customWidth="1"/>
    <col min="10" max="10" width="11" style="158" customWidth="1"/>
    <col min="11" max="11" width="12.6640625" style="158" customWidth="1"/>
    <col min="12" max="12" width="3.6640625" style="158" customWidth="1"/>
    <col min="13" max="13" width="15.44140625" style="158" customWidth="1"/>
    <col min="14" max="14" width="16.44140625" style="158" customWidth="1"/>
    <col min="15" max="15" width="7.33203125" style="159" customWidth="1"/>
    <col min="16" max="16" width="19" style="159" customWidth="1"/>
    <col min="17" max="17" width="5.44140625" style="159" customWidth="1"/>
    <col min="18" max="18" width="4.33203125" style="159" customWidth="1"/>
    <col min="19" max="19" width="8.6640625" style="159" customWidth="1"/>
    <col min="20" max="20" width="11" style="159" customWidth="1"/>
    <col min="21" max="21" width="9.6640625" style="159" customWidth="1"/>
    <col min="22" max="40" width="6.33203125" style="159" customWidth="1"/>
    <col min="41" max="41" width="7.109375" style="159" customWidth="1"/>
    <col min="42" max="42" width="13" style="159" bestFit="1" customWidth="1"/>
    <col min="43" max="43" width="7.33203125" style="159" customWidth="1"/>
    <col min="44" max="44" width="3.44140625" style="159" bestFit="1" customWidth="1"/>
    <col min="45" max="45" width="1.109375" style="159" hidden="1" customWidth="1"/>
    <col min="46" max="46" width="15.44140625" style="159" hidden="1" customWidth="1"/>
    <col min="47" max="47" width="52.6640625" style="156" hidden="1" customWidth="1"/>
    <col min="48" max="48" width="2.44140625" style="159" hidden="1" customWidth="1"/>
    <col min="49" max="49" width="255.6640625" style="159" hidden="1" customWidth="1"/>
    <col min="50" max="50" width="3" style="159" hidden="1" customWidth="1"/>
    <col min="51" max="51" width="17" style="159" hidden="1" customWidth="1"/>
    <col min="52" max="52" width="2.88671875" style="159" hidden="1" customWidth="1"/>
    <col min="53" max="53" width="17.44140625" style="159" hidden="1" customWidth="1"/>
    <col min="54" max="54" width="2.33203125" style="159" hidden="1" customWidth="1"/>
    <col min="55" max="55" width="17.109375" style="159" hidden="1" customWidth="1"/>
    <col min="56" max="56" width="3.44140625" style="159" hidden="1" customWidth="1"/>
    <col min="57" max="57" width="18.44140625" style="159" hidden="1" customWidth="1"/>
    <col min="58" max="58" width="3.44140625" style="159" hidden="1" customWidth="1"/>
    <col min="59" max="59" width="10.109375" style="159" hidden="1" customWidth="1"/>
    <col min="60" max="60" width="3.109375" style="159" hidden="1" customWidth="1"/>
    <col min="61" max="61" width="10.109375" style="159" hidden="1" customWidth="1"/>
    <col min="62" max="62" width="3.109375" style="159" hidden="1" customWidth="1"/>
    <col min="63" max="63" width="10.109375" style="159" hidden="1" customWidth="1"/>
    <col min="64" max="65" width="10.6640625" style="159" hidden="1" customWidth="1"/>
    <col min="66" max="66" width="18" style="159" hidden="1" customWidth="1"/>
    <col min="67" max="68" width="10.6640625" style="159" hidden="1" customWidth="1"/>
    <col min="69" max="80" width="14.6640625" style="159" hidden="1" customWidth="1"/>
    <col min="81" max="168" width="11.44140625" style="159" hidden="1" customWidth="1"/>
    <col min="169" max="169" width="11.6640625" style="159" hidden="1" customWidth="1"/>
    <col min="170" max="170" width="13.44140625" style="159" hidden="1" customWidth="1"/>
    <col min="171" max="171" width="11.6640625" style="159" hidden="1" customWidth="1"/>
    <col min="172" max="173" width="13.44140625" style="159" hidden="1" customWidth="1"/>
    <col min="174" max="174" width="13.109375" style="159" hidden="1" customWidth="1"/>
    <col min="175" max="177" width="13.44140625" style="159" hidden="1" customWidth="1"/>
    <col min="178" max="178" width="14.88671875" style="159" hidden="1" customWidth="1"/>
    <col min="179" max="180" width="11.6640625" style="159" hidden="1" customWidth="1"/>
    <col min="181" max="193" width="11.44140625" style="159" hidden="1" customWidth="1"/>
    <col min="194" max="194" width="11.44140625" style="159" customWidth="1"/>
    <col min="195" max="195" width="2.6640625" style="159" customWidth="1"/>
    <col min="196" max="16384" width="11.44140625" style="159"/>
  </cols>
  <sheetData>
    <row r="1" spans="1:191">
      <c r="A1" s="156"/>
      <c r="AS1" s="156"/>
      <c r="AU1" s="159"/>
      <c r="GI1" s="160">
        <v>39133</v>
      </c>
    </row>
    <row r="2" spans="1:191">
      <c r="A2" s="156"/>
      <c r="AS2" s="156"/>
      <c r="AU2" s="159"/>
    </row>
    <row r="3" spans="1:191">
      <c r="A3" s="156"/>
      <c r="AS3" s="156"/>
      <c r="AU3" s="159"/>
    </row>
    <row r="4" spans="1:191">
      <c r="A4" s="156"/>
      <c r="AS4" s="156"/>
      <c r="AU4" s="159"/>
    </row>
    <row r="5" spans="1:191">
      <c r="A5" s="156"/>
      <c r="AS5" s="156"/>
      <c r="AU5" s="159"/>
    </row>
    <row r="6" spans="1:191" ht="93" customHeight="1">
      <c r="A6" s="156"/>
      <c r="AS6" s="156"/>
      <c r="AU6" s="159"/>
    </row>
    <row r="7" spans="1:191" s="162" customFormat="1" ht="19.8">
      <c r="B7" s="1225" t="s">
        <v>382</v>
      </c>
      <c r="C7" s="1226"/>
      <c r="D7" s="1226"/>
      <c r="E7" s="1226"/>
      <c r="F7" s="1226"/>
      <c r="G7" s="1226"/>
      <c r="H7" s="1226"/>
      <c r="I7" s="1226"/>
      <c r="J7" s="1226"/>
      <c r="K7" s="1226"/>
      <c r="L7" s="1226"/>
      <c r="M7" s="1226"/>
      <c r="N7" s="1226"/>
      <c r="O7" s="1226"/>
      <c r="P7" s="1226"/>
      <c r="Q7" s="1226"/>
      <c r="R7" s="1226"/>
      <c r="S7" s="1226"/>
      <c r="T7" s="1226"/>
      <c r="U7" s="1226"/>
      <c r="V7" s="1226"/>
      <c r="W7" s="1226"/>
      <c r="X7" s="1226"/>
      <c r="Y7" s="1226"/>
      <c r="Z7" s="1226"/>
      <c r="AA7" s="1226"/>
      <c r="AB7" s="1226"/>
      <c r="AC7" s="1226"/>
      <c r="AD7" s="1226"/>
      <c r="AE7" s="1226"/>
      <c r="AF7" s="1226"/>
      <c r="AG7" s="1226"/>
      <c r="AH7" s="1226"/>
      <c r="AI7" s="1226"/>
      <c r="AJ7" s="1226"/>
      <c r="AK7" s="1226"/>
      <c r="AL7" s="1226"/>
      <c r="AM7" s="1226"/>
      <c r="AN7" s="1226"/>
      <c r="AO7" s="1226"/>
      <c r="AP7" s="1226"/>
      <c r="AQ7" s="1226"/>
      <c r="AR7" s="1227"/>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row>
    <row r="8" spans="1:191" s="162" customFormat="1" ht="23.25" customHeight="1">
      <c r="B8" s="166"/>
      <c r="C8" s="1228" t="s">
        <v>267</v>
      </c>
      <c r="D8" s="1229"/>
      <c r="E8" s="1229"/>
      <c r="F8" s="1229"/>
      <c r="G8" s="1229"/>
      <c r="H8" s="1229"/>
      <c r="I8" s="1229"/>
      <c r="J8" s="1229"/>
      <c r="K8" s="1229"/>
      <c r="L8" s="1229"/>
      <c r="M8" s="1229"/>
      <c r="N8" s="1229"/>
      <c r="O8" s="1229"/>
      <c r="P8" s="1229"/>
      <c r="Q8" s="1229"/>
      <c r="R8" s="1229"/>
      <c r="S8" s="1229"/>
      <c r="T8" s="1229"/>
      <c r="U8" s="1229"/>
      <c r="V8" s="1229"/>
      <c r="W8" s="1229"/>
      <c r="X8" s="1229"/>
      <c r="Y8" s="1229"/>
      <c r="Z8" s="1229"/>
      <c r="AA8" s="1229"/>
      <c r="AB8" s="1229"/>
      <c r="AC8" s="1229"/>
      <c r="AD8" s="1229"/>
      <c r="AE8" s="1229"/>
      <c r="AF8" s="1229"/>
      <c r="AG8" s="1229"/>
      <c r="AH8" s="1229"/>
      <c r="AI8" s="1229"/>
      <c r="AJ8" s="1229"/>
      <c r="AK8" s="1229"/>
      <c r="AL8" s="1229"/>
      <c r="AM8" s="1229"/>
      <c r="AN8" s="1229"/>
      <c r="AO8" s="1229"/>
      <c r="AP8" s="1229"/>
      <c r="AQ8" s="1229"/>
      <c r="AR8" s="167"/>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165"/>
      <c r="CL8" s="165"/>
      <c r="CM8" s="165"/>
      <c r="CN8" s="165"/>
      <c r="CO8" s="165"/>
      <c r="CP8" s="165"/>
      <c r="CQ8" s="165"/>
      <c r="CR8" s="165"/>
      <c r="CS8" s="165"/>
      <c r="CT8" s="165"/>
      <c r="CU8" s="165"/>
      <c r="CV8" s="165"/>
      <c r="CW8" s="165"/>
      <c r="CX8" s="165"/>
      <c r="CY8" s="165"/>
      <c r="CZ8" s="165"/>
      <c r="DA8" s="165"/>
      <c r="DB8" s="165"/>
      <c r="DC8" s="165"/>
      <c r="DD8" s="165"/>
      <c r="DE8" s="165"/>
      <c r="DF8" s="165"/>
      <c r="DG8" s="165"/>
      <c r="DH8" s="165"/>
      <c r="DI8" s="165"/>
      <c r="DJ8" s="165"/>
      <c r="DK8" s="165"/>
      <c r="DL8" s="165"/>
      <c r="DM8" s="165"/>
      <c r="DN8" s="165"/>
      <c r="DO8" s="165"/>
      <c r="DP8" s="165"/>
      <c r="DQ8" s="165"/>
      <c r="DR8" s="165"/>
      <c r="DS8" s="165"/>
      <c r="DT8" s="165"/>
      <c r="DU8" s="165"/>
      <c r="DV8" s="165"/>
      <c r="DW8" s="165"/>
      <c r="DX8" s="165"/>
      <c r="DY8" s="165"/>
      <c r="DZ8" s="165"/>
      <c r="EA8" s="165"/>
      <c r="EB8" s="165"/>
      <c r="EC8" s="165"/>
      <c r="ED8" s="165"/>
      <c r="EE8" s="165"/>
      <c r="EF8" s="165"/>
      <c r="EG8" s="165"/>
      <c r="EH8" s="165"/>
      <c r="EI8" s="165"/>
      <c r="EJ8" s="165"/>
      <c r="EK8" s="165"/>
      <c r="EL8" s="165"/>
      <c r="EM8" s="165"/>
      <c r="EN8" s="165"/>
      <c r="EO8" s="165"/>
      <c r="EP8" s="165"/>
      <c r="EQ8" s="165"/>
      <c r="ER8" s="165"/>
      <c r="ES8" s="165"/>
      <c r="ET8" s="165"/>
      <c r="EU8" s="165"/>
      <c r="EV8" s="165"/>
      <c r="EW8" s="165"/>
      <c r="EX8" s="165"/>
      <c r="EY8" s="165"/>
      <c r="EZ8" s="165"/>
      <c r="FA8" s="165"/>
      <c r="FB8" s="165"/>
      <c r="FC8" s="165"/>
      <c r="FD8" s="165"/>
      <c r="FE8" s="165"/>
      <c r="FF8" s="165"/>
      <c r="FG8" s="165"/>
      <c r="FH8" s="165"/>
      <c r="FI8" s="165"/>
      <c r="FJ8" s="165"/>
      <c r="FK8" s="165"/>
      <c r="FL8" s="165"/>
      <c r="FM8" s="165"/>
      <c r="FN8" s="165"/>
      <c r="FO8" s="165"/>
      <c r="FP8" s="165"/>
      <c r="FQ8" s="165"/>
      <c r="FR8" s="165"/>
      <c r="FS8" s="165"/>
      <c r="FT8" s="165"/>
      <c r="FU8" s="165"/>
      <c r="FV8" s="165"/>
      <c r="FW8" s="165"/>
      <c r="FX8" s="165"/>
    </row>
    <row r="9" spans="1:191" s="162" customFormat="1" ht="19.8">
      <c r="B9" s="168"/>
      <c r="C9" s="169"/>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1"/>
      <c r="AS9" s="172"/>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5"/>
      <c r="ED9" s="165"/>
      <c r="EE9" s="165"/>
      <c r="EF9" s="165"/>
      <c r="EG9" s="165"/>
      <c r="EH9" s="165"/>
      <c r="EI9" s="165"/>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row>
    <row r="10" spans="1:191" s="162" customFormat="1" ht="20.25" customHeight="1">
      <c r="B10" s="1256" t="s">
        <v>349</v>
      </c>
      <c r="C10" s="1257"/>
      <c r="D10" s="1257"/>
      <c r="E10" s="1257"/>
      <c r="F10" s="1257"/>
      <c r="G10" s="1257"/>
      <c r="H10" s="1257"/>
      <c r="I10" s="1257"/>
      <c r="J10" s="1257"/>
      <c r="K10" s="1257"/>
      <c r="L10" s="1257"/>
      <c r="M10" s="1257"/>
      <c r="N10" s="1257"/>
      <c r="O10" s="1257"/>
      <c r="P10" s="1257"/>
      <c r="Q10" s="1257"/>
      <c r="R10" s="1257"/>
      <c r="S10" s="1257"/>
      <c r="T10" s="1257"/>
      <c r="U10" s="1257"/>
      <c r="V10" s="1257"/>
      <c r="W10" s="1257"/>
      <c r="X10" s="1257"/>
      <c r="Y10" s="1257"/>
      <c r="Z10" s="1257"/>
      <c r="AA10" s="1257"/>
      <c r="AB10" s="1257"/>
      <c r="AC10" s="1257"/>
      <c r="AD10" s="1257"/>
      <c r="AE10" s="1257"/>
      <c r="AF10" s="1257"/>
      <c r="AG10" s="1257"/>
      <c r="AH10" s="1257"/>
      <c r="AI10" s="1257"/>
      <c r="AJ10" s="1257"/>
      <c r="AK10" s="1257"/>
      <c r="AL10" s="1257"/>
      <c r="AM10" s="1257"/>
      <c r="AN10" s="1257"/>
      <c r="AO10" s="1257"/>
      <c r="AP10" s="1257"/>
      <c r="AQ10" s="1257"/>
      <c r="AR10" s="1258"/>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5"/>
      <c r="CY10" s="165"/>
      <c r="CZ10" s="165"/>
      <c r="DA10" s="165"/>
      <c r="DB10" s="165"/>
      <c r="DC10" s="165"/>
      <c r="DD10" s="165"/>
      <c r="DE10" s="165"/>
      <c r="DF10" s="165"/>
      <c r="DG10" s="165"/>
      <c r="DH10" s="165"/>
      <c r="DI10" s="165"/>
      <c r="DJ10" s="165"/>
      <c r="DK10" s="165"/>
      <c r="DL10" s="165"/>
      <c r="DM10" s="165"/>
      <c r="DN10" s="165"/>
      <c r="DO10" s="165"/>
      <c r="DP10" s="165"/>
      <c r="DQ10" s="165"/>
      <c r="DR10" s="165"/>
      <c r="DS10" s="165"/>
      <c r="DT10" s="165"/>
      <c r="DU10" s="165"/>
      <c r="DV10" s="165"/>
      <c r="DW10" s="165"/>
      <c r="DX10" s="165"/>
      <c r="DY10" s="165"/>
      <c r="DZ10" s="165"/>
      <c r="EA10" s="165"/>
      <c r="EB10" s="165"/>
      <c r="EC10" s="165"/>
      <c r="ED10" s="165"/>
      <c r="EE10" s="165"/>
      <c r="EF10" s="165"/>
      <c r="EG10" s="165"/>
      <c r="EH10" s="165"/>
      <c r="EI10" s="165"/>
      <c r="EJ10" s="165"/>
      <c r="EK10" s="165"/>
      <c r="EL10" s="165"/>
      <c r="EM10" s="165"/>
      <c r="EN10" s="165"/>
      <c r="EO10" s="165"/>
      <c r="EP10" s="165"/>
      <c r="EQ10" s="165"/>
      <c r="ER10" s="165"/>
      <c r="ES10" s="165"/>
      <c r="ET10" s="165"/>
      <c r="EU10" s="165"/>
      <c r="EV10" s="165"/>
      <c r="EW10" s="165"/>
      <c r="EX10" s="165"/>
      <c r="EY10" s="165"/>
      <c r="EZ10" s="165"/>
      <c r="FA10" s="165"/>
      <c r="FB10" s="165"/>
      <c r="FC10" s="165"/>
      <c r="FD10" s="165"/>
      <c r="FE10" s="165"/>
      <c r="FF10" s="165"/>
      <c r="FG10" s="165"/>
      <c r="FH10" s="165"/>
      <c r="FI10" s="165"/>
      <c r="FJ10" s="165"/>
      <c r="FK10" s="165"/>
      <c r="FL10" s="165"/>
      <c r="FM10" s="165"/>
      <c r="FN10" s="165"/>
      <c r="FO10" s="165"/>
      <c r="FP10" s="165"/>
      <c r="FQ10" s="165"/>
      <c r="FR10" s="165"/>
      <c r="FS10" s="165"/>
      <c r="FT10" s="165"/>
      <c r="FU10" s="165"/>
      <c r="FV10" s="165"/>
      <c r="FW10" s="165"/>
      <c r="FX10" s="165"/>
    </row>
    <row r="11" spans="1:191" s="162" customFormat="1" ht="2.25" customHeight="1">
      <c r="B11" s="1021"/>
      <c r="C11" s="1022"/>
      <c r="D11" s="1022"/>
      <c r="E11" s="1022"/>
      <c r="F11" s="1022"/>
      <c r="G11" s="1022"/>
      <c r="H11" s="1022"/>
      <c r="I11" s="1022"/>
      <c r="J11" s="1022"/>
      <c r="K11" s="1022"/>
      <c r="L11" s="1022"/>
      <c r="M11" s="1022"/>
      <c r="N11" s="1022"/>
      <c r="O11" s="1022"/>
      <c r="P11" s="173"/>
      <c r="Q11" s="173"/>
      <c r="R11" s="173"/>
      <c r="S11" s="1022"/>
      <c r="T11" s="1022"/>
      <c r="U11" s="1022"/>
      <c r="V11" s="1022"/>
      <c r="W11" s="173"/>
      <c r="X11" s="173"/>
      <c r="Y11" s="173"/>
      <c r="Z11" s="1022"/>
      <c r="AA11" s="1022"/>
      <c r="AB11" s="1022"/>
      <c r="AC11" s="1022"/>
      <c r="AD11" s="173"/>
      <c r="AE11" s="173"/>
      <c r="AF11" s="173"/>
      <c r="AG11" s="1022"/>
      <c r="AH11" s="1022"/>
      <c r="AI11" s="1022"/>
      <c r="AJ11" s="1022"/>
      <c r="AK11" s="173"/>
      <c r="AL11" s="173"/>
      <c r="AM11" s="173"/>
      <c r="AN11" s="173"/>
      <c r="AO11" s="173"/>
      <c r="AP11" s="173"/>
      <c r="AQ11" s="173"/>
      <c r="AR11" s="174"/>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5"/>
      <c r="CY11" s="165"/>
      <c r="CZ11" s="165"/>
      <c r="DA11" s="165"/>
      <c r="DB11" s="165"/>
      <c r="DC11" s="165"/>
      <c r="DD11" s="165"/>
      <c r="DE11" s="165"/>
      <c r="DF11" s="165"/>
      <c r="DG11" s="165"/>
      <c r="DH11" s="165"/>
      <c r="DI11" s="165"/>
      <c r="DJ11" s="165"/>
      <c r="DK11" s="165"/>
      <c r="DL11" s="165"/>
      <c r="DM11" s="165"/>
      <c r="DN11" s="165"/>
      <c r="DO11" s="165"/>
      <c r="DP11" s="165"/>
      <c r="DQ11" s="165"/>
      <c r="DR11" s="165"/>
      <c r="DS11" s="165"/>
      <c r="DT11" s="165"/>
      <c r="DU11" s="165"/>
      <c r="DV11" s="165"/>
      <c r="DW11" s="165"/>
      <c r="DX11" s="165"/>
      <c r="DY11" s="165"/>
      <c r="DZ11" s="165"/>
      <c r="EA11" s="165"/>
      <c r="EB11" s="165"/>
      <c r="EC11" s="165"/>
      <c r="ED11" s="165"/>
      <c r="EE11" s="165"/>
      <c r="EF11" s="165"/>
      <c r="EG11" s="165"/>
      <c r="EH11" s="165"/>
      <c r="EI11" s="165"/>
      <c r="EJ11" s="165"/>
      <c r="EK11" s="165"/>
      <c r="EL11" s="165"/>
      <c r="EM11" s="165"/>
      <c r="EN11" s="165"/>
      <c r="EO11" s="165"/>
      <c r="EP11" s="165"/>
      <c r="EQ11" s="165"/>
      <c r="ER11" s="165"/>
      <c r="ES11" s="165"/>
      <c r="ET11" s="165"/>
      <c r="EU11" s="165"/>
      <c r="EV11" s="165"/>
      <c r="EW11" s="165"/>
      <c r="EX11" s="165"/>
      <c r="EY11" s="165"/>
      <c r="EZ11" s="165"/>
      <c r="FA11" s="165"/>
      <c r="FB11" s="165"/>
      <c r="FC11" s="165"/>
      <c r="FD11" s="165"/>
      <c r="FE11" s="165"/>
      <c r="FF11" s="165"/>
      <c r="FG11" s="165"/>
      <c r="FH11" s="165"/>
      <c r="FI11" s="165"/>
      <c r="FJ11" s="165"/>
      <c r="FK11" s="165"/>
      <c r="FL11" s="165"/>
      <c r="FM11" s="165"/>
      <c r="FN11" s="165"/>
      <c r="FO11" s="165"/>
      <c r="FP11" s="165"/>
      <c r="FQ11" s="165"/>
      <c r="FR11" s="165"/>
      <c r="FS11" s="165"/>
      <c r="FT11" s="165"/>
      <c r="FU11" s="165"/>
      <c r="FV11" s="165"/>
      <c r="FW11" s="165"/>
      <c r="FX11" s="165"/>
    </row>
    <row r="12" spans="1:191" s="2" customFormat="1" ht="25.5" customHeight="1">
      <c r="A12" s="162"/>
      <c r="B12" s="35"/>
      <c r="C12" s="154" t="s">
        <v>297</v>
      </c>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7"/>
      <c r="AH12" s="37"/>
      <c r="AI12" s="37"/>
      <c r="AJ12" s="37"/>
      <c r="AK12" s="37"/>
      <c r="AL12" s="37"/>
      <c r="AM12" s="37"/>
      <c r="AN12" s="37"/>
      <c r="AO12" s="36"/>
      <c r="AP12" s="36"/>
      <c r="AQ12" s="36"/>
      <c r="AR12" s="38"/>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row>
    <row r="13" spans="1:191" s="162" customFormat="1" ht="27" customHeight="1">
      <c r="B13" s="175" t="s">
        <v>246</v>
      </c>
      <c r="C13" s="176"/>
      <c r="D13" s="176"/>
      <c r="E13" s="176"/>
      <c r="F13" s="176"/>
      <c r="G13" s="176"/>
      <c r="H13" s="176"/>
      <c r="I13" s="659"/>
      <c r="J13" s="660"/>
      <c r="K13" s="660"/>
      <c r="L13" s="660"/>
      <c r="M13" s="660"/>
      <c r="N13" s="660"/>
      <c r="O13" s="660"/>
      <c r="P13" s="660"/>
      <c r="Q13" s="660"/>
      <c r="R13" s="660"/>
      <c r="S13" s="660"/>
      <c r="T13" s="660"/>
      <c r="U13" s="660"/>
      <c r="V13" s="660"/>
      <c r="W13" s="660"/>
      <c r="X13" s="660"/>
      <c r="Y13" s="660"/>
      <c r="Z13" s="660"/>
      <c r="AA13" s="660"/>
      <c r="AB13" s="660"/>
      <c r="AC13" s="660"/>
      <c r="AD13" s="660"/>
      <c r="AE13" s="660"/>
      <c r="AF13" s="660"/>
      <c r="AG13" s="660"/>
      <c r="AH13" s="660"/>
      <c r="AI13" s="660"/>
      <c r="AJ13" s="660"/>
      <c r="AK13" s="660"/>
      <c r="AL13" s="660"/>
      <c r="AM13" s="660"/>
      <c r="AN13" s="660"/>
      <c r="AO13" s="660"/>
      <c r="AP13" s="660"/>
      <c r="AQ13" s="661"/>
      <c r="AR13" s="177"/>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5"/>
      <c r="DJ13" s="165"/>
      <c r="DK13" s="165"/>
      <c r="DL13" s="165"/>
      <c r="DM13" s="165"/>
      <c r="DN13" s="165"/>
      <c r="DO13" s="165"/>
      <c r="DP13" s="165"/>
      <c r="DQ13" s="165"/>
      <c r="DR13" s="165"/>
      <c r="DS13" s="165"/>
      <c r="DT13" s="165"/>
      <c r="DU13" s="165"/>
      <c r="DV13" s="165"/>
      <c r="DW13" s="165"/>
      <c r="DX13" s="165"/>
      <c r="DY13" s="165"/>
      <c r="DZ13" s="165"/>
      <c r="EA13" s="165"/>
      <c r="EB13" s="165"/>
      <c r="EC13" s="165"/>
      <c r="ED13" s="165"/>
      <c r="EE13" s="165"/>
      <c r="EF13" s="165"/>
      <c r="EG13" s="165"/>
      <c r="EH13" s="165"/>
      <c r="EI13" s="165"/>
      <c r="EJ13" s="165"/>
      <c r="EK13" s="165"/>
      <c r="EL13" s="165"/>
      <c r="EM13" s="165"/>
      <c r="EN13" s="165"/>
      <c r="EO13" s="165"/>
      <c r="EP13" s="165"/>
      <c r="EQ13" s="165"/>
      <c r="ER13" s="165"/>
      <c r="ES13" s="165"/>
      <c r="ET13" s="165"/>
      <c r="EU13" s="165"/>
      <c r="EV13" s="165"/>
      <c r="EW13" s="165"/>
      <c r="EX13" s="165"/>
      <c r="EY13" s="165"/>
      <c r="EZ13" s="165"/>
      <c r="FA13" s="165"/>
      <c r="FB13" s="165"/>
      <c r="FC13" s="165"/>
      <c r="FD13" s="165"/>
      <c r="FE13" s="165"/>
      <c r="FF13" s="165"/>
      <c r="FG13" s="165"/>
      <c r="FH13" s="165"/>
      <c r="FI13" s="165"/>
      <c r="FJ13" s="165"/>
      <c r="FK13" s="165"/>
      <c r="FL13" s="165"/>
      <c r="FM13" s="165"/>
      <c r="FN13" s="165"/>
      <c r="FO13" s="165"/>
      <c r="FP13" s="165"/>
      <c r="FQ13" s="165"/>
      <c r="FR13" s="165"/>
      <c r="FS13" s="165"/>
      <c r="FT13" s="165"/>
      <c r="FU13" s="165"/>
      <c r="FV13" s="165"/>
      <c r="FW13" s="165"/>
      <c r="FX13" s="165"/>
    </row>
    <row r="14" spans="1:191" s="162" customFormat="1" ht="21.75" customHeight="1">
      <c r="B14" s="1230" t="s">
        <v>0</v>
      </c>
      <c r="C14" s="1231"/>
      <c r="D14" s="1232"/>
      <c r="E14" s="1233"/>
      <c r="F14" s="1233"/>
      <c r="G14" s="1233"/>
      <c r="H14" s="1233"/>
      <c r="I14" s="1234"/>
      <c r="J14" s="1234"/>
      <c r="K14" s="1234"/>
      <c r="L14" s="1234"/>
      <c r="M14" s="1234"/>
      <c r="N14" s="1234"/>
      <c r="O14" s="1234"/>
      <c r="P14" s="1235"/>
      <c r="Q14" s="39"/>
      <c r="R14" s="40" t="s">
        <v>1</v>
      </c>
      <c r="S14" s="41"/>
      <c r="T14" s="41"/>
      <c r="U14" s="41"/>
      <c r="V14" s="41"/>
      <c r="W14" s="41"/>
      <c r="X14" s="41"/>
      <c r="Y14" s="41"/>
      <c r="Z14" s="41"/>
      <c r="AA14" s="1259"/>
      <c r="AB14" s="1260"/>
      <c r="AC14" s="1260"/>
      <c r="AD14" s="1260"/>
      <c r="AE14" s="1260"/>
      <c r="AF14" s="1260"/>
      <c r="AG14" s="1260"/>
      <c r="AH14" s="1260"/>
      <c r="AI14" s="1260"/>
      <c r="AJ14" s="1260"/>
      <c r="AK14" s="1260"/>
      <c r="AL14" s="1260"/>
      <c r="AM14" s="1260"/>
      <c r="AN14" s="1260"/>
      <c r="AO14" s="1260"/>
      <c r="AP14" s="1260"/>
      <c r="AQ14" s="1261"/>
      <c r="AR14" s="178"/>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5"/>
      <c r="DS14" s="165"/>
      <c r="DT14" s="165"/>
      <c r="DU14" s="165"/>
      <c r="DV14" s="165"/>
      <c r="DW14" s="165"/>
      <c r="DX14" s="165"/>
      <c r="DY14" s="165"/>
      <c r="DZ14" s="165"/>
      <c r="EA14" s="165"/>
      <c r="EB14" s="165"/>
      <c r="EC14" s="165"/>
      <c r="ED14" s="165"/>
      <c r="EE14" s="165"/>
      <c r="EF14" s="165"/>
      <c r="EG14" s="165"/>
      <c r="EH14" s="165"/>
      <c r="EI14" s="165"/>
      <c r="EJ14" s="165"/>
      <c r="EK14" s="165"/>
      <c r="EL14" s="165"/>
      <c r="EM14" s="165"/>
      <c r="EN14" s="165"/>
      <c r="EO14" s="165"/>
      <c r="EP14" s="165"/>
      <c r="EQ14" s="165"/>
      <c r="ER14" s="165"/>
      <c r="ES14" s="165"/>
      <c r="ET14" s="165"/>
      <c r="EU14" s="165"/>
      <c r="EV14" s="165"/>
      <c r="EW14" s="165"/>
      <c r="EX14" s="165"/>
      <c r="EY14" s="165"/>
      <c r="EZ14" s="165"/>
      <c r="FA14" s="165"/>
      <c r="FB14" s="165"/>
      <c r="FC14" s="165"/>
      <c r="FD14" s="165"/>
      <c r="FE14" s="165"/>
      <c r="FF14" s="165"/>
      <c r="FG14" s="165"/>
      <c r="FH14" s="165"/>
      <c r="FI14" s="165"/>
      <c r="FJ14" s="165"/>
      <c r="FK14" s="165"/>
      <c r="FL14" s="165"/>
      <c r="FM14" s="165"/>
      <c r="FN14" s="165"/>
      <c r="FO14" s="165"/>
      <c r="FP14" s="165"/>
      <c r="FQ14" s="165"/>
      <c r="FR14" s="165"/>
      <c r="FS14" s="165"/>
      <c r="FT14" s="165"/>
      <c r="FU14" s="165"/>
      <c r="FV14" s="165"/>
      <c r="FW14" s="165"/>
      <c r="FX14" s="165"/>
    </row>
    <row r="15" spans="1:191" s="162" customFormat="1" ht="8.25" customHeight="1">
      <c r="B15" s="152"/>
      <c r="C15" s="179"/>
      <c r="D15" s="179"/>
      <c r="E15" s="179"/>
      <c r="F15" s="179"/>
      <c r="G15" s="179"/>
      <c r="H15" s="179"/>
      <c r="I15" s="179"/>
      <c r="J15" s="179"/>
      <c r="K15" s="179"/>
      <c r="L15" s="179"/>
      <c r="M15" s="179"/>
      <c r="N15" s="179"/>
      <c r="O15" s="179"/>
      <c r="P15" s="179"/>
      <c r="Q15" s="39"/>
      <c r="R15" s="40"/>
      <c r="S15" s="41"/>
      <c r="T15" s="41"/>
      <c r="U15" s="41"/>
      <c r="V15" s="41"/>
      <c r="W15" s="41"/>
      <c r="X15" s="41"/>
      <c r="Y15" s="41"/>
      <c r="Z15" s="41"/>
      <c r="AA15" s="41"/>
      <c r="AB15" s="41"/>
      <c r="AC15" s="41"/>
      <c r="AD15" s="41"/>
      <c r="AE15" s="41"/>
      <c r="AF15" s="41"/>
      <c r="AG15" s="41"/>
      <c r="AH15" s="180"/>
      <c r="AI15" s="180"/>
      <c r="AJ15" s="180"/>
      <c r="AK15" s="180"/>
      <c r="AL15" s="180"/>
      <c r="AM15" s="180"/>
      <c r="AN15" s="180"/>
      <c r="AO15" s="180"/>
      <c r="AP15" s="180"/>
      <c r="AQ15" s="180"/>
      <c r="AR15" s="178"/>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c r="CY15" s="165"/>
      <c r="CZ15" s="165"/>
      <c r="DA15" s="165"/>
      <c r="DB15" s="165"/>
      <c r="DC15" s="165"/>
      <c r="DD15" s="165"/>
      <c r="DE15" s="165"/>
      <c r="DF15" s="165"/>
      <c r="DG15" s="165"/>
      <c r="DH15" s="165"/>
      <c r="DI15" s="165"/>
      <c r="DJ15" s="165"/>
      <c r="DK15" s="165"/>
      <c r="DL15" s="165"/>
      <c r="DM15" s="165"/>
      <c r="DN15" s="165"/>
      <c r="DO15" s="165"/>
      <c r="DP15" s="165"/>
      <c r="DQ15" s="165"/>
      <c r="DR15" s="165"/>
      <c r="DS15" s="165"/>
      <c r="DT15" s="165"/>
      <c r="DU15" s="165"/>
      <c r="DV15" s="165"/>
      <c r="DW15" s="165"/>
      <c r="DX15" s="165"/>
      <c r="DY15" s="165"/>
      <c r="DZ15" s="165"/>
      <c r="EA15" s="165"/>
      <c r="EB15" s="165"/>
      <c r="EC15" s="165"/>
      <c r="ED15" s="165"/>
      <c r="EE15" s="165"/>
      <c r="EF15" s="165"/>
      <c r="EG15" s="165"/>
      <c r="EH15" s="165"/>
      <c r="EI15" s="165"/>
      <c r="EJ15" s="165"/>
      <c r="EK15" s="165"/>
      <c r="EL15" s="165"/>
      <c r="EM15" s="165"/>
      <c r="EN15" s="165"/>
      <c r="EO15" s="165"/>
      <c r="EP15" s="165"/>
      <c r="EQ15" s="165"/>
      <c r="ER15" s="165"/>
      <c r="ES15" s="165"/>
      <c r="ET15" s="165"/>
      <c r="EU15" s="165"/>
      <c r="EV15" s="165"/>
      <c r="EW15" s="165"/>
      <c r="EX15" s="165"/>
      <c r="EY15" s="165"/>
      <c r="EZ15" s="165"/>
      <c r="FA15" s="165"/>
      <c r="FB15" s="165"/>
      <c r="FC15" s="165"/>
      <c r="FD15" s="165"/>
      <c r="FE15" s="165"/>
      <c r="FF15" s="165"/>
      <c r="FG15" s="165"/>
      <c r="FH15" s="165"/>
      <c r="FI15" s="165"/>
      <c r="FJ15" s="165"/>
      <c r="FK15" s="165"/>
      <c r="FL15" s="165"/>
      <c r="FM15" s="165"/>
      <c r="FN15" s="165"/>
      <c r="FO15" s="165"/>
      <c r="FP15" s="165"/>
      <c r="FQ15" s="165"/>
      <c r="FR15" s="165"/>
      <c r="FS15" s="165"/>
      <c r="FT15" s="165"/>
      <c r="FU15" s="165"/>
      <c r="FV15" s="165"/>
      <c r="FW15" s="165"/>
      <c r="FX15" s="165"/>
    </row>
    <row r="16" spans="1:191" s="162" customFormat="1" ht="22.5" customHeight="1">
      <c r="B16" s="278" t="s">
        <v>2</v>
      </c>
      <c r="C16" s="181"/>
      <c r="D16" s="181"/>
      <c r="E16" s="181"/>
      <c r="F16" s="181"/>
      <c r="G16" s="181"/>
      <c r="H16" s="182"/>
      <c r="I16" s="1413" t="s">
        <v>305</v>
      </c>
      <c r="J16" s="1414"/>
      <c r="K16" s="1414"/>
      <c r="L16" s="1414"/>
      <c r="M16" s="1415"/>
      <c r="N16" s="183"/>
      <c r="O16" s="96"/>
      <c r="P16" s="701" t="s">
        <v>328</v>
      </c>
      <c r="Q16" s="701"/>
      <c r="R16" s="701"/>
      <c r="S16" s="701"/>
      <c r="T16" s="701"/>
      <c r="U16" s="702"/>
      <c r="V16" s="659"/>
      <c r="W16" s="660"/>
      <c r="X16" s="660"/>
      <c r="Y16" s="660"/>
      <c r="Z16" s="660"/>
      <c r="AA16" s="660"/>
      <c r="AB16" s="660"/>
      <c r="AC16" s="660"/>
      <c r="AD16" s="660"/>
      <c r="AE16" s="660"/>
      <c r="AF16" s="660"/>
      <c r="AG16" s="660"/>
      <c r="AH16" s="660"/>
      <c r="AI16" s="660"/>
      <c r="AJ16" s="660"/>
      <c r="AK16" s="660"/>
      <c r="AL16" s="660"/>
      <c r="AM16" s="660"/>
      <c r="AN16" s="660"/>
      <c r="AO16" s="661"/>
      <c r="AP16" s="184"/>
      <c r="AQ16" s="184"/>
      <c r="AR16" s="18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5"/>
      <c r="DC16" s="165"/>
      <c r="DD16" s="165"/>
      <c r="DE16" s="165"/>
      <c r="DF16" s="165"/>
      <c r="DG16" s="165"/>
      <c r="DH16" s="165"/>
      <c r="DI16" s="165"/>
      <c r="DJ16" s="165"/>
      <c r="DK16" s="165"/>
      <c r="DL16" s="165"/>
      <c r="DM16" s="165"/>
      <c r="DN16" s="165"/>
      <c r="DO16" s="165"/>
      <c r="DP16" s="165"/>
      <c r="DQ16" s="165"/>
      <c r="DR16" s="165"/>
      <c r="DS16" s="165"/>
      <c r="DT16" s="165"/>
      <c r="DU16" s="165"/>
      <c r="DV16" s="165"/>
      <c r="DW16" s="165"/>
      <c r="DX16" s="165"/>
      <c r="DY16" s="165"/>
      <c r="DZ16" s="165"/>
      <c r="EA16" s="165"/>
      <c r="EB16" s="165"/>
      <c r="EC16" s="165"/>
      <c r="ED16" s="165"/>
      <c r="EE16" s="165"/>
      <c r="EF16" s="165"/>
      <c r="EG16" s="165"/>
      <c r="EH16" s="165"/>
      <c r="EI16" s="165"/>
      <c r="EJ16" s="165"/>
      <c r="EK16" s="165"/>
      <c r="EL16" s="165"/>
      <c r="EM16" s="165"/>
      <c r="EN16" s="165"/>
      <c r="EO16" s="165"/>
      <c r="EP16" s="165"/>
      <c r="EQ16" s="165"/>
      <c r="ER16" s="165"/>
      <c r="ES16" s="165"/>
      <c r="ET16" s="165"/>
      <c r="EU16" s="165"/>
      <c r="EV16" s="165"/>
      <c r="EW16" s="165"/>
      <c r="EX16" s="165"/>
      <c r="EY16" s="165"/>
      <c r="EZ16" s="165"/>
      <c r="FA16" s="165"/>
      <c r="FB16" s="165"/>
      <c r="FC16" s="165"/>
      <c r="FD16" s="165"/>
      <c r="FE16" s="165"/>
      <c r="FF16" s="165"/>
      <c r="FG16" s="165"/>
      <c r="FH16" s="165"/>
      <c r="FI16" s="165"/>
      <c r="FJ16" s="165"/>
      <c r="FK16" s="165"/>
      <c r="FL16" s="165"/>
      <c r="FM16" s="165"/>
      <c r="FN16" s="165"/>
      <c r="FO16" s="165"/>
      <c r="FP16" s="165"/>
      <c r="FQ16" s="165"/>
      <c r="FR16" s="165"/>
      <c r="FS16" s="165"/>
      <c r="FT16" s="165"/>
      <c r="FU16" s="165"/>
      <c r="FV16" s="165"/>
      <c r="FW16" s="165"/>
      <c r="FX16" s="165"/>
    </row>
    <row r="17" spans="2:180" s="162" customFormat="1" ht="22.5" customHeight="1">
      <c r="B17" s="278"/>
      <c r="C17" s="186"/>
      <c r="D17" s="181"/>
      <c r="E17" s="181"/>
      <c r="F17" s="181"/>
      <c r="G17" s="181"/>
      <c r="H17" s="187" t="s">
        <v>304</v>
      </c>
      <c r="I17" s="187"/>
      <c r="J17" s="187"/>
      <c r="K17" s="187"/>
      <c r="L17" s="181"/>
      <c r="M17" s="181"/>
      <c r="N17" s="181"/>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184"/>
      <c r="AQ17" s="184"/>
      <c r="AR17" s="18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c r="CY17" s="165"/>
      <c r="CZ17" s="165"/>
      <c r="DA17" s="165"/>
      <c r="DB17" s="165"/>
      <c r="DC17" s="165"/>
      <c r="DD17" s="165"/>
      <c r="DE17" s="165"/>
      <c r="DF17" s="165"/>
      <c r="DG17" s="165"/>
      <c r="DH17" s="165"/>
      <c r="DI17" s="165"/>
      <c r="DJ17" s="165"/>
      <c r="DK17" s="165"/>
      <c r="DL17" s="165"/>
      <c r="DM17" s="165"/>
      <c r="DN17" s="165"/>
      <c r="DO17" s="165"/>
      <c r="DP17" s="165"/>
      <c r="DQ17" s="165"/>
      <c r="DR17" s="165"/>
      <c r="DS17" s="165"/>
      <c r="DT17" s="165"/>
      <c r="DU17" s="165"/>
      <c r="DV17" s="165"/>
      <c r="DW17" s="165"/>
      <c r="DX17" s="165"/>
      <c r="DY17" s="165"/>
      <c r="DZ17" s="165"/>
      <c r="EA17" s="165"/>
      <c r="EB17" s="165"/>
      <c r="EC17" s="165"/>
      <c r="ED17" s="165"/>
      <c r="EE17" s="165"/>
      <c r="EF17" s="165"/>
      <c r="EG17" s="165"/>
      <c r="EH17" s="165"/>
      <c r="EI17" s="165"/>
      <c r="EJ17" s="165"/>
      <c r="EK17" s="165"/>
      <c r="EL17" s="165"/>
      <c r="EM17" s="165"/>
      <c r="EN17" s="165"/>
      <c r="EO17" s="165"/>
      <c r="EP17" s="165"/>
      <c r="EQ17" s="165"/>
      <c r="ER17" s="165"/>
      <c r="ES17" s="165"/>
      <c r="ET17" s="165"/>
      <c r="EU17" s="165"/>
      <c r="EV17" s="165"/>
      <c r="EW17" s="165"/>
      <c r="EX17" s="165"/>
      <c r="EY17" s="165"/>
      <c r="EZ17" s="165"/>
      <c r="FA17" s="165"/>
      <c r="FB17" s="165"/>
      <c r="FC17" s="165"/>
      <c r="FD17" s="165"/>
      <c r="FE17" s="165"/>
      <c r="FF17" s="165"/>
      <c r="FG17" s="165"/>
      <c r="FH17" s="165"/>
      <c r="FI17" s="165"/>
      <c r="FJ17" s="165"/>
      <c r="FK17" s="165"/>
      <c r="FL17" s="165"/>
      <c r="FM17" s="165"/>
      <c r="FN17" s="165"/>
      <c r="FO17" s="165"/>
      <c r="FP17" s="165"/>
      <c r="FQ17" s="165"/>
      <c r="FR17" s="165"/>
      <c r="FS17" s="165"/>
      <c r="FT17" s="165"/>
      <c r="FU17" s="165"/>
      <c r="FV17" s="165"/>
      <c r="FW17" s="165"/>
      <c r="FX17" s="165"/>
    </row>
    <row r="18" spans="2:180" s="162" customFormat="1" ht="24" customHeight="1">
      <c r="B18" s="278" t="s">
        <v>3</v>
      </c>
      <c r="C18" s="279"/>
      <c r="D18" s="279"/>
      <c r="E18" s="662"/>
      <c r="F18" s="663"/>
      <c r="G18" s="663"/>
      <c r="H18" s="663"/>
      <c r="I18" s="663"/>
      <c r="J18" s="663"/>
      <c r="K18" s="663"/>
      <c r="L18" s="663"/>
      <c r="M18" s="663"/>
      <c r="N18" s="663"/>
      <c r="O18" s="663"/>
      <c r="P18" s="663"/>
      <c r="Q18" s="663"/>
      <c r="R18" s="663"/>
      <c r="S18" s="664"/>
      <c r="T18" s="279"/>
      <c r="U18" s="1421" t="s">
        <v>331</v>
      </c>
      <c r="V18" s="1421"/>
      <c r="W18" s="1421"/>
      <c r="X18" s="1421"/>
      <c r="Y18" s="1422"/>
      <c r="Z18" s="1423" t="s">
        <v>332</v>
      </c>
      <c r="AA18" s="1411"/>
      <c r="AB18" s="1411"/>
      <c r="AC18" s="1411"/>
      <c r="AD18" s="1412"/>
      <c r="AE18" s="279" t="s">
        <v>4</v>
      </c>
      <c r="AF18" s="668"/>
      <c r="AG18" s="669"/>
      <c r="AH18" s="669"/>
      <c r="AI18" s="670"/>
      <c r="AJ18" s="279" t="s">
        <v>354</v>
      </c>
      <c r="AK18" s="180"/>
      <c r="AL18" s="662"/>
      <c r="AM18" s="663"/>
      <c r="AN18" s="663"/>
      <c r="AO18" s="663"/>
      <c r="AP18" s="663"/>
      <c r="AQ18" s="664"/>
      <c r="AR18" s="177"/>
      <c r="AS18" s="165"/>
      <c r="AT18" s="165"/>
      <c r="AU18" s="188" t="s">
        <v>329</v>
      </c>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5"/>
      <c r="DV18" s="165"/>
      <c r="DW18" s="165"/>
      <c r="DX18" s="165"/>
      <c r="DY18" s="165"/>
      <c r="DZ18" s="165"/>
      <c r="EA18" s="165"/>
      <c r="EB18" s="165"/>
      <c r="EC18" s="165"/>
      <c r="ED18" s="165"/>
      <c r="EE18" s="165"/>
      <c r="EF18" s="165"/>
      <c r="EG18" s="165"/>
      <c r="EH18" s="165"/>
      <c r="EI18" s="165"/>
      <c r="EJ18" s="165"/>
      <c r="EK18" s="165"/>
      <c r="EL18" s="165"/>
      <c r="EM18" s="165"/>
      <c r="EN18" s="165"/>
      <c r="EO18" s="165"/>
      <c r="EP18" s="165"/>
      <c r="EQ18" s="165"/>
      <c r="ER18" s="165"/>
      <c r="ES18" s="165"/>
      <c r="ET18" s="165"/>
      <c r="EU18" s="165"/>
      <c r="EV18" s="165"/>
      <c r="EW18" s="165"/>
      <c r="EX18" s="165"/>
      <c r="EY18" s="165"/>
      <c r="EZ18" s="165"/>
      <c r="FA18" s="165"/>
      <c r="FB18" s="165"/>
      <c r="FC18" s="165"/>
      <c r="FD18" s="165"/>
      <c r="FE18" s="165"/>
      <c r="FF18" s="165"/>
      <c r="FG18" s="165"/>
      <c r="FH18" s="165"/>
      <c r="FI18" s="165"/>
      <c r="FJ18" s="165"/>
      <c r="FK18" s="165"/>
      <c r="FL18" s="165"/>
      <c r="FM18" s="165"/>
      <c r="FN18" s="165"/>
      <c r="FO18" s="165"/>
      <c r="FP18" s="165"/>
      <c r="FQ18" s="165"/>
      <c r="FR18" s="165"/>
      <c r="FS18" s="165"/>
      <c r="FT18" s="165"/>
      <c r="FU18" s="165"/>
      <c r="FV18" s="165"/>
      <c r="FW18" s="165"/>
      <c r="FX18" s="165"/>
    </row>
    <row r="19" spans="2:180" s="162" customFormat="1" ht="16.5" customHeight="1">
      <c r="B19" s="278"/>
      <c r="C19" s="279"/>
      <c r="D19" s="279"/>
      <c r="E19" s="279"/>
      <c r="F19" s="279"/>
      <c r="G19" s="279"/>
      <c r="H19" s="279"/>
      <c r="I19" s="279"/>
      <c r="J19" s="279"/>
      <c r="K19" s="279"/>
      <c r="L19" s="279"/>
      <c r="M19" s="279"/>
      <c r="N19" s="279"/>
      <c r="O19" s="279"/>
      <c r="P19" s="279"/>
      <c r="Q19" s="279"/>
      <c r="R19" s="279"/>
      <c r="S19" s="279"/>
      <c r="T19" s="279"/>
      <c r="U19" s="180"/>
      <c r="V19" s="279"/>
      <c r="W19" s="180"/>
      <c r="X19" s="279"/>
      <c r="Y19" s="279"/>
      <c r="Z19" s="189" t="s">
        <v>298</v>
      </c>
      <c r="AA19" s="279"/>
      <c r="AB19" s="279"/>
      <c r="AC19" s="279"/>
      <c r="AD19" s="279"/>
      <c r="AE19" s="279"/>
      <c r="AF19" s="189" t="s">
        <v>298</v>
      </c>
      <c r="AG19" s="279"/>
      <c r="AH19" s="279"/>
      <c r="AI19" s="279"/>
      <c r="AJ19" s="279"/>
      <c r="AK19" s="180"/>
      <c r="AL19" s="279"/>
      <c r="AM19" s="279"/>
      <c r="AN19" s="279"/>
      <c r="AO19" s="279"/>
      <c r="AP19" s="279"/>
      <c r="AQ19" s="279"/>
      <c r="AR19" s="177"/>
      <c r="AS19" s="165"/>
      <c r="AT19" s="165"/>
      <c r="AU19" s="188" t="s">
        <v>330</v>
      </c>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5"/>
      <c r="DH19" s="165"/>
      <c r="DI19" s="165"/>
      <c r="DJ19" s="165"/>
      <c r="DK19" s="165"/>
      <c r="DL19" s="165"/>
      <c r="DM19" s="165"/>
      <c r="DN19" s="165"/>
      <c r="DO19" s="165"/>
      <c r="DP19" s="165"/>
      <c r="DQ19" s="165"/>
      <c r="DR19" s="165"/>
      <c r="DS19" s="165"/>
      <c r="DT19" s="165"/>
      <c r="DU19" s="165"/>
      <c r="DV19" s="165"/>
      <c r="DW19" s="165"/>
      <c r="DX19" s="165"/>
      <c r="DY19" s="165"/>
      <c r="DZ19" s="165"/>
      <c r="EA19" s="165"/>
      <c r="EB19" s="165"/>
      <c r="EC19" s="165"/>
      <c r="ED19" s="165"/>
      <c r="EE19" s="165"/>
      <c r="EF19" s="165"/>
      <c r="EG19" s="165"/>
      <c r="EH19" s="165"/>
      <c r="EI19" s="165"/>
      <c r="EJ19" s="165"/>
      <c r="EK19" s="165"/>
      <c r="EL19" s="165"/>
      <c r="EM19" s="165"/>
      <c r="EN19" s="165"/>
      <c r="EO19" s="165"/>
      <c r="EP19" s="165"/>
      <c r="EQ19" s="165"/>
      <c r="ER19" s="165"/>
      <c r="ES19" s="165"/>
      <c r="ET19" s="165"/>
      <c r="EU19" s="165"/>
      <c r="EV19" s="165"/>
      <c r="EW19" s="165"/>
      <c r="EX19" s="165"/>
      <c r="EY19" s="165"/>
      <c r="EZ19" s="165"/>
      <c r="FA19" s="165"/>
      <c r="FB19" s="165"/>
      <c r="FC19" s="165"/>
      <c r="FD19" s="165"/>
      <c r="FE19" s="165"/>
      <c r="FF19" s="165"/>
      <c r="FG19" s="165"/>
      <c r="FH19" s="165"/>
      <c r="FI19" s="165"/>
      <c r="FJ19" s="165"/>
      <c r="FK19" s="165"/>
      <c r="FL19" s="165"/>
      <c r="FM19" s="165"/>
      <c r="FN19" s="165"/>
      <c r="FO19" s="165"/>
      <c r="FP19" s="165"/>
      <c r="FQ19" s="165"/>
      <c r="FR19" s="165"/>
      <c r="FS19" s="165"/>
      <c r="FT19" s="165"/>
      <c r="FU19" s="165"/>
      <c r="FV19" s="165"/>
      <c r="FW19" s="165"/>
      <c r="FX19" s="165"/>
    </row>
    <row r="20" spans="2:180" s="162" customFormat="1" ht="15.75" customHeight="1">
      <c r="B20" s="278" t="s">
        <v>5</v>
      </c>
      <c r="C20" s="279"/>
      <c r="D20" s="659"/>
      <c r="E20" s="660"/>
      <c r="F20" s="660"/>
      <c r="G20" s="660"/>
      <c r="H20" s="660"/>
      <c r="I20" s="661"/>
      <c r="J20" s="279" t="s">
        <v>6</v>
      </c>
      <c r="K20" s="190"/>
      <c r="L20" s="659"/>
      <c r="M20" s="660"/>
      <c r="N20" s="660"/>
      <c r="O20" s="660"/>
      <c r="P20" s="660"/>
      <c r="Q20" s="660"/>
      <c r="R20" s="660"/>
      <c r="S20" s="661"/>
      <c r="T20" s="279"/>
      <c r="U20" s="279" t="s">
        <v>7</v>
      </c>
      <c r="V20" s="191"/>
      <c r="W20" s="1410"/>
      <c r="X20" s="1411"/>
      <c r="Y20" s="1411"/>
      <c r="Z20" s="1411"/>
      <c r="AA20" s="1411"/>
      <c r="AB20" s="1411"/>
      <c r="AC20" s="1412"/>
      <c r="AD20" s="279"/>
      <c r="AE20" s="279" t="s">
        <v>8</v>
      </c>
      <c r="AF20" s="279"/>
      <c r="AG20" s="1410"/>
      <c r="AH20" s="1411"/>
      <c r="AI20" s="1411"/>
      <c r="AJ20" s="1411"/>
      <c r="AK20" s="1411"/>
      <c r="AL20" s="1411"/>
      <c r="AM20" s="1411"/>
      <c r="AN20" s="1411"/>
      <c r="AO20" s="1411"/>
      <c r="AP20" s="1411"/>
      <c r="AQ20" s="1412"/>
      <c r="AR20" s="185"/>
      <c r="AS20" s="165"/>
      <c r="AT20" s="165"/>
      <c r="AU20" s="188"/>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5"/>
      <c r="CY20" s="165"/>
      <c r="CZ20" s="165"/>
      <c r="DA20" s="165"/>
      <c r="DB20" s="165"/>
      <c r="DC20" s="165"/>
      <c r="DD20" s="165"/>
      <c r="DE20" s="165"/>
      <c r="DF20" s="165"/>
      <c r="DG20" s="165"/>
      <c r="DH20" s="165"/>
      <c r="DI20" s="165"/>
      <c r="DJ20" s="165"/>
      <c r="DK20" s="165"/>
      <c r="DL20" s="165"/>
      <c r="DM20" s="165"/>
      <c r="DN20" s="165"/>
      <c r="DO20" s="165"/>
      <c r="DP20" s="165"/>
      <c r="DQ20" s="165"/>
      <c r="DR20" s="165"/>
      <c r="DS20" s="165"/>
      <c r="DT20" s="165"/>
      <c r="DU20" s="165"/>
      <c r="DV20" s="165"/>
      <c r="DW20" s="165"/>
      <c r="DX20" s="165"/>
      <c r="DY20" s="165"/>
      <c r="DZ20" s="165"/>
      <c r="EA20" s="165"/>
      <c r="EB20" s="165"/>
      <c r="EC20" s="165"/>
      <c r="ED20" s="165"/>
      <c r="EE20" s="165"/>
      <c r="EF20" s="165"/>
      <c r="EG20" s="165"/>
      <c r="EH20" s="165"/>
      <c r="EI20" s="165"/>
      <c r="EJ20" s="165"/>
      <c r="EK20" s="165"/>
      <c r="EL20" s="165"/>
      <c r="EM20" s="165"/>
      <c r="EN20" s="165"/>
      <c r="EO20" s="165"/>
      <c r="EP20" s="165"/>
      <c r="EQ20" s="165"/>
      <c r="ER20" s="165"/>
      <c r="ES20" s="165"/>
      <c r="ET20" s="165"/>
      <c r="EU20" s="165"/>
      <c r="EV20" s="165"/>
      <c r="EW20" s="165"/>
      <c r="EX20" s="165"/>
      <c r="EY20" s="165"/>
      <c r="EZ20" s="165"/>
      <c r="FA20" s="165"/>
      <c r="FB20" s="165"/>
      <c r="FC20" s="165"/>
      <c r="FD20" s="165"/>
      <c r="FE20" s="165"/>
      <c r="FF20" s="165"/>
      <c r="FG20" s="165"/>
      <c r="FH20" s="165"/>
      <c r="FI20" s="165"/>
      <c r="FJ20" s="165"/>
      <c r="FK20" s="165"/>
      <c r="FL20" s="165"/>
      <c r="FM20" s="165"/>
      <c r="FN20" s="165"/>
      <c r="FO20" s="165"/>
      <c r="FP20" s="165"/>
      <c r="FQ20" s="165"/>
      <c r="FR20" s="165"/>
      <c r="FS20" s="165"/>
      <c r="FT20" s="165"/>
      <c r="FU20" s="165"/>
      <c r="FV20" s="165"/>
      <c r="FW20" s="165"/>
      <c r="FX20" s="165"/>
    </row>
    <row r="21" spans="2:180" s="162" customFormat="1" ht="15" customHeight="1">
      <c r="B21" s="192"/>
      <c r="C21" s="193"/>
      <c r="D21" s="193"/>
      <c r="E21" s="193"/>
      <c r="F21" s="193"/>
      <c r="G21" s="193"/>
      <c r="H21" s="193"/>
      <c r="I21" s="193"/>
      <c r="J21" s="193"/>
      <c r="K21" s="1236"/>
      <c r="L21" s="1236"/>
      <c r="M21" s="1236"/>
      <c r="N21" s="1236"/>
      <c r="O21" s="1236"/>
      <c r="P21" s="1236"/>
      <c r="Q21" s="1236"/>
      <c r="R21" s="1236"/>
      <c r="S21" s="1236"/>
      <c r="T21" s="1236"/>
      <c r="U21" s="1236"/>
      <c r="V21" s="1236"/>
      <c r="W21" s="1236"/>
      <c r="X21" s="1236"/>
      <c r="Y21" s="1236"/>
      <c r="Z21" s="1236"/>
      <c r="AA21" s="1236"/>
      <c r="AB21" s="1236"/>
      <c r="AC21" s="1236"/>
      <c r="AD21" s="1236"/>
      <c r="AE21" s="1236"/>
      <c r="AF21" s="1236"/>
      <c r="AG21" s="1236"/>
      <c r="AH21" s="1236"/>
      <c r="AI21" s="1236"/>
      <c r="AJ21" s="1236"/>
      <c r="AK21" s="1236"/>
      <c r="AL21" s="1236"/>
      <c r="AM21" s="1236"/>
      <c r="AN21" s="1236"/>
      <c r="AO21" s="1236"/>
      <c r="AP21" s="1236"/>
      <c r="AQ21" s="1236"/>
      <c r="AR21" s="194"/>
      <c r="AS21" s="165"/>
      <c r="AT21" s="165"/>
      <c r="AU21" s="188"/>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5"/>
      <c r="CY21" s="165"/>
      <c r="CZ21" s="165"/>
      <c r="DA21" s="165"/>
      <c r="DB21" s="165"/>
      <c r="DC21" s="165"/>
      <c r="DD21" s="165"/>
      <c r="DE21" s="165"/>
      <c r="DF21" s="165"/>
      <c r="DG21" s="165"/>
      <c r="DH21" s="165"/>
      <c r="DI21" s="165"/>
      <c r="DJ21" s="165"/>
      <c r="DK21" s="165"/>
      <c r="DL21" s="165"/>
      <c r="DM21" s="165"/>
      <c r="DN21" s="165"/>
      <c r="DO21" s="165"/>
      <c r="DP21" s="165"/>
      <c r="DQ21" s="165"/>
      <c r="DR21" s="165"/>
      <c r="DS21" s="165"/>
      <c r="DT21" s="165"/>
      <c r="DU21" s="165"/>
      <c r="DV21" s="165"/>
      <c r="DW21" s="165"/>
      <c r="DX21" s="165"/>
      <c r="DY21" s="165"/>
      <c r="DZ21" s="165"/>
      <c r="EA21" s="165"/>
      <c r="EB21" s="165"/>
      <c r="EC21" s="165"/>
      <c r="ED21" s="165"/>
      <c r="EE21" s="165"/>
      <c r="EF21" s="165"/>
      <c r="EG21" s="165"/>
      <c r="EH21" s="165"/>
      <c r="EI21" s="165"/>
      <c r="EJ21" s="165"/>
      <c r="EK21" s="165"/>
      <c r="EL21" s="165"/>
      <c r="EM21" s="165"/>
      <c r="EN21" s="165"/>
      <c r="EO21" s="165"/>
      <c r="EP21" s="165"/>
      <c r="EQ21" s="165"/>
      <c r="ER21" s="165"/>
      <c r="ES21" s="165"/>
      <c r="ET21" s="165"/>
      <c r="EU21" s="165"/>
      <c r="EV21" s="165"/>
      <c r="EW21" s="165"/>
      <c r="EX21" s="165"/>
      <c r="EY21" s="165"/>
      <c r="EZ21" s="165"/>
      <c r="FA21" s="165"/>
      <c r="FB21" s="165"/>
      <c r="FC21" s="165"/>
      <c r="FD21" s="165"/>
      <c r="FE21" s="165"/>
      <c r="FF21" s="165"/>
      <c r="FG21" s="165"/>
      <c r="FH21" s="165"/>
      <c r="FI21" s="165"/>
      <c r="FJ21" s="165"/>
      <c r="FK21" s="165"/>
      <c r="FL21" s="165"/>
      <c r="FM21" s="165"/>
      <c r="FN21" s="165"/>
      <c r="FO21" s="165"/>
      <c r="FP21" s="165"/>
      <c r="FQ21" s="165"/>
      <c r="FR21" s="165"/>
      <c r="FS21" s="165"/>
      <c r="FT21" s="165"/>
      <c r="FU21" s="165"/>
      <c r="FV21" s="165"/>
      <c r="FW21" s="165"/>
      <c r="FX21" s="165"/>
    </row>
    <row r="22" spans="2:180" s="162" customFormat="1" ht="22.5" customHeight="1">
      <c r="B22" s="195"/>
      <c r="C22" s="196"/>
      <c r="D22" s="330"/>
      <c r="E22" s="330"/>
      <c r="F22" s="330"/>
      <c r="G22" s="330"/>
      <c r="H22" s="330"/>
      <c r="I22" s="330"/>
      <c r="J22" s="330"/>
      <c r="K22" s="330"/>
      <c r="L22" s="330"/>
      <c r="M22" s="330"/>
      <c r="N22" s="330"/>
      <c r="O22" s="191"/>
      <c r="P22" s="191"/>
      <c r="Q22" s="191"/>
      <c r="R22" s="191"/>
      <c r="S22" s="191"/>
      <c r="T22" s="191"/>
      <c r="U22" s="191"/>
      <c r="V22" s="191"/>
      <c r="W22" s="330"/>
      <c r="X22" s="330"/>
      <c r="Y22" s="330"/>
      <c r="Z22" s="330"/>
      <c r="AA22" s="330"/>
      <c r="AB22" s="330"/>
      <c r="AC22" s="330"/>
      <c r="AD22" s="330"/>
      <c r="AE22" s="330"/>
      <c r="AF22" s="330" t="s">
        <v>15</v>
      </c>
      <c r="AG22" s="330"/>
      <c r="AH22" s="330"/>
      <c r="AI22" s="197"/>
      <c r="AJ22" s="197"/>
      <c r="AK22" s="197"/>
      <c r="AL22" s="197"/>
      <c r="AM22" s="197"/>
      <c r="AN22" s="197"/>
      <c r="AO22" s="197"/>
      <c r="AP22" s="197"/>
      <c r="AQ22" s="197"/>
      <c r="AR22" s="198"/>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DZ22" s="165"/>
      <c r="EA22" s="165"/>
      <c r="EB22" s="165"/>
      <c r="EC22" s="165"/>
      <c r="ED22" s="165"/>
      <c r="EE22" s="165"/>
      <c r="EF22" s="165"/>
      <c r="EG22" s="165"/>
      <c r="EH22" s="165"/>
      <c r="EI22" s="165"/>
      <c r="EJ22" s="165"/>
      <c r="EK22" s="165"/>
      <c r="EL22" s="165"/>
      <c r="EM22" s="165"/>
      <c r="EN22" s="165"/>
      <c r="EO22" s="165"/>
      <c r="EP22" s="165"/>
      <c r="EQ22" s="165"/>
      <c r="ER22" s="165"/>
      <c r="ES22" s="165"/>
      <c r="ET22" s="165"/>
      <c r="EU22" s="165"/>
      <c r="EV22" s="165"/>
      <c r="EW22" s="165"/>
      <c r="EX22" s="165"/>
      <c r="EY22" s="165"/>
      <c r="EZ22" s="165"/>
      <c r="FA22" s="165"/>
      <c r="FB22" s="165"/>
      <c r="FC22" s="165"/>
      <c r="FD22" s="165"/>
      <c r="FE22" s="165"/>
      <c r="FF22" s="165"/>
      <c r="FG22" s="165"/>
      <c r="FH22" s="165"/>
      <c r="FI22" s="165"/>
      <c r="FJ22" s="165"/>
      <c r="FK22" s="165"/>
      <c r="FL22" s="165"/>
      <c r="FM22" s="165"/>
      <c r="FN22" s="165"/>
      <c r="FO22" s="165"/>
      <c r="FP22" s="165"/>
      <c r="FQ22" s="165"/>
      <c r="FR22" s="165"/>
      <c r="FS22" s="165"/>
      <c r="FT22" s="165"/>
      <c r="FU22" s="165"/>
      <c r="FV22" s="165"/>
      <c r="FW22" s="165"/>
      <c r="FX22" s="165"/>
    </row>
    <row r="23" spans="2:180" s="162" customFormat="1" ht="22.5" customHeight="1">
      <c r="B23" s="278" t="s">
        <v>16</v>
      </c>
      <c r="C23" s="330"/>
      <c r="D23" s="330"/>
      <c r="E23" s="330"/>
      <c r="F23" s="330"/>
      <c r="G23" s="330"/>
      <c r="H23" s="330"/>
      <c r="I23" s="330"/>
      <c r="J23" s="330"/>
      <c r="K23" s="330"/>
      <c r="L23" s="330"/>
      <c r="M23" s="330"/>
      <c r="N23" s="330"/>
      <c r="O23" s="191"/>
      <c r="P23" s="191"/>
      <c r="Q23" s="191"/>
      <c r="R23" s="191"/>
      <c r="S23" s="191"/>
      <c r="T23" s="191"/>
      <c r="U23" s="191"/>
      <c r="V23" s="191"/>
      <c r="W23" s="330"/>
      <c r="X23" s="330"/>
      <c r="Y23" s="330"/>
      <c r="Z23" s="330"/>
      <c r="AA23" s="330"/>
      <c r="AB23" s="330"/>
      <c r="AC23" s="330"/>
      <c r="AD23" s="330"/>
      <c r="AE23" s="330"/>
      <c r="AF23" s="330"/>
      <c r="AG23" s="330"/>
      <c r="AH23" s="330"/>
      <c r="AI23" s="197"/>
      <c r="AJ23" s="197"/>
      <c r="AK23" s="197"/>
      <c r="AL23" s="197"/>
      <c r="AM23" s="197"/>
      <c r="AN23" s="197"/>
      <c r="AO23" s="197"/>
      <c r="AP23" s="197"/>
      <c r="AQ23" s="197"/>
      <c r="AR23" s="198"/>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row>
    <row r="24" spans="2:180" s="162" customFormat="1" ht="14.25" customHeight="1">
      <c r="B24" s="278"/>
      <c r="C24" s="1416" t="s">
        <v>9</v>
      </c>
      <c r="D24" s="1416"/>
      <c r="E24" s="1416"/>
      <c r="F24" s="1416"/>
      <c r="G24" s="1416"/>
      <c r="H24" s="1416"/>
      <c r="I24" s="1416"/>
      <c r="J24" s="1416"/>
      <c r="K24" s="1416" t="s">
        <v>10</v>
      </c>
      <c r="L24" s="1416"/>
      <c r="M24" s="1416"/>
      <c r="N24" s="1416"/>
      <c r="O24" s="1416"/>
      <c r="P24" s="1416"/>
      <c r="Q24" s="1416"/>
      <c r="R24" s="1416"/>
      <c r="S24" s="1416" t="s">
        <v>11</v>
      </c>
      <c r="T24" s="1416"/>
      <c r="U24" s="1416"/>
      <c r="V24" s="1416"/>
      <c r="W24" s="1416"/>
      <c r="X24" s="1416"/>
      <c r="Y24" s="1416"/>
      <c r="Z24" s="1416" t="s">
        <v>12</v>
      </c>
      <c r="AA24" s="1416"/>
      <c r="AB24" s="1416"/>
      <c r="AC24" s="1416"/>
      <c r="AD24" s="1416"/>
      <c r="AE24" s="1416"/>
      <c r="AF24" s="1416"/>
      <c r="AG24" s="887" t="s">
        <v>268</v>
      </c>
      <c r="AH24" s="887"/>
      <c r="AI24" s="887"/>
      <c r="AJ24" s="887"/>
      <c r="AK24" s="887"/>
      <c r="AL24" s="887"/>
      <c r="AM24" s="887"/>
      <c r="AN24" s="887"/>
      <c r="AO24" s="887"/>
      <c r="AP24" s="887"/>
      <c r="AQ24" s="887"/>
      <c r="AR24" s="198"/>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5"/>
      <c r="CY24" s="165"/>
      <c r="CZ24" s="165"/>
      <c r="DA24" s="165"/>
      <c r="DB24" s="165"/>
      <c r="DC24" s="165"/>
      <c r="DD24" s="165"/>
      <c r="DE24" s="165"/>
      <c r="DF24" s="165"/>
      <c r="DG24" s="165"/>
      <c r="DH24" s="165"/>
      <c r="DI24" s="165"/>
      <c r="DJ24" s="165"/>
      <c r="DK24" s="165"/>
      <c r="DL24" s="165"/>
      <c r="DM24" s="165"/>
      <c r="DN24" s="165"/>
      <c r="DO24" s="165"/>
      <c r="DP24" s="165"/>
      <c r="DQ24" s="165"/>
      <c r="DR24" s="165"/>
      <c r="DS24" s="165"/>
      <c r="DT24" s="165"/>
      <c r="DU24" s="165"/>
      <c r="DV24" s="165"/>
      <c r="DW24" s="165"/>
      <c r="DX24" s="165"/>
      <c r="DY24" s="165"/>
      <c r="DZ24" s="165"/>
      <c r="EA24" s="165"/>
      <c r="EB24" s="165"/>
      <c r="EC24" s="165"/>
      <c r="ED24" s="165"/>
      <c r="EE24" s="165"/>
      <c r="EF24" s="165"/>
      <c r="EG24" s="165"/>
      <c r="EH24" s="165"/>
      <c r="EI24" s="165"/>
      <c r="EJ24" s="165"/>
      <c r="EK24" s="165"/>
      <c r="EL24" s="165"/>
      <c r="EM24" s="165"/>
      <c r="EN24" s="165"/>
      <c r="EO24" s="165"/>
      <c r="EP24" s="165"/>
      <c r="EQ24" s="165"/>
      <c r="ER24" s="165"/>
      <c r="ES24" s="165"/>
      <c r="ET24" s="165"/>
      <c r="EU24" s="165"/>
      <c r="EV24" s="165"/>
      <c r="EW24" s="165"/>
      <c r="EX24" s="165"/>
      <c r="EY24" s="165"/>
      <c r="EZ24" s="165"/>
      <c r="FA24" s="165"/>
      <c r="FB24" s="165"/>
      <c r="FC24" s="165"/>
      <c r="FD24" s="165"/>
      <c r="FE24" s="165"/>
      <c r="FF24" s="165"/>
      <c r="FG24" s="165"/>
      <c r="FH24" s="165"/>
      <c r="FI24" s="165"/>
      <c r="FJ24" s="165"/>
      <c r="FK24" s="165"/>
      <c r="FL24" s="165"/>
      <c r="FM24" s="165"/>
      <c r="FN24" s="165"/>
      <c r="FO24" s="165"/>
      <c r="FP24" s="165"/>
      <c r="FQ24" s="165"/>
      <c r="FR24" s="165"/>
      <c r="FS24" s="165"/>
      <c r="FT24" s="165"/>
      <c r="FU24" s="165"/>
      <c r="FV24" s="165"/>
      <c r="FW24" s="165"/>
      <c r="FX24" s="165"/>
    </row>
    <row r="25" spans="2:180" s="162" customFormat="1" ht="4.5" customHeight="1">
      <c r="B25" s="278"/>
      <c r="C25" s="1417"/>
      <c r="D25" s="1417"/>
      <c r="E25" s="1417"/>
      <c r="F25" s="1417"/>
      <c r="G25" s="1417"/>
      <c r="H25" s="1417"/>
      <c r="I25" s="1417"/>
      <c r="J25" s="1417"/>
      <c r="K25" s="1417"/>
      <c r="L25" s="1417"/>
      <c r="M25" s="1417"/>
      <c r="N25" s="1417"/>
      <c r="O25" s="1417"/>
      <c r="P25" s="1417"/>
      <c r="Q25" s="1417"/>
      <c r="R25" s="1417"/>
      <c r="S25" s="1417"/>
      <c r="T25" s="1417"/>
      <c r="U25" s="1417"/>
      <c r="V25" s="1417"/>
      <c r="W25" s="1417"/>
      <c r="X25" s="1417"/>
      <c r="Y25" s="1417"/>
      <c r="Z25" s="1417"/>
      <c r="AA25" s="1417"/>
      <c r="AB25" s="1417"/>
      <c r="AC25" s="1417"/>
      <c r="AD25" s="1417"/>
      <c r="AE25" s="1417"/>
      <c r="AF25" s="1417"/>
      <c r="AG25" s="199"/>
      <c r="AH25" s="200"/>
      <c r="AI25" s="200"/>
      <c r="AJ25" s="200"/>
      <c r="AK25" s="200"/>
      <c r="AL25" s="200"/>
      <c r="AM25" s="200"/>
      <c r="AN25" s="200"/>
      <c r="AO25" s="200"/>
      <c r="AP25" s="200"/>
      <c r="AQ25" s="201"/>
      <c r="AR25" s="198"/>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5"/>
      <c r="CY25" s="165"/>
      <c r="CZ25" s="165"/>
      <c r="DA25" s="165"/>
      <c r="DB25" s="165"/>
      <c r="DC25" s="165"/>
      <c r="DD25" s="165"/>
      <c r="DE25" s="165"/>
      <c r="DF25" s="165"/>
      <c r="DG25" s="165"/>
      <c r="DH25" s="165"/>
      <c r="DI25" s="165"/>
      <c r="DJ25" s="165"/>
      <c r="DK25" s="165"/>
      <c r="DL25" s="165"/>
      <c r="DM25" s="165"/>
      <c r="DN25" s="165"/>
      <c r="DO25" s="165"/>
      <c r="DP25" s="165"/>
      <c r="DQ25" s="165"/>
      <c r="DR25" s="165"/>
      <c r="DS25" s="165"/>
      <c r="DT25" s="165"/>
      <c r="DU25" s="165"/>
      <c r="DV25" s="165"/>
      <c r="DW25" s="165"/>
      <c r="DX25" s="165"/>
      <c r="DY25" s="165"/>
      <c r="DZ25" s="165"/>
      <c r="EA25" s="165"/>
      <c r="EB25" s="165"/>
      <c r="EC25" s="165"/>
      <c r="ED25" s="165"/>
      <c r="EE25" s="165"/>
      <c r="EF25" s="165"/>
      <c r="EG25" s="165"/>
      <c r="EH25" s="165"/>
      <c r="EI25" s="165"/>
      <c r="EJ25" s="165"/>
      <c r="EK25" s="165"/>
      <c r="EL25" s="165"/>
      <c r="EM25" s="165"/>
      <c r="EN25" s="165"/>
      <c r="EO25" s="165"/>
      <c r="EP25" s="165"/>
      <c r="EQ25" s="165"/>
      <c r="ER25" s="165"/>
      <c r="ES25" s="165"/>
      <c r="ET25" s="165"/>
      <c r="EU25" s="165"/>
      <c r="EV25" s="165"/>
      <c r="EW25" s="165"/>
      <c r="EX25" s="165"/>
      <c r="EY25" s="165"/>
      <c r="EZ25" s="165"/>
      <c r="FA25" s="165"/>
      <c r="FB25" s="165"/>
      <c r="FC25" s="165"/>
      <c r="FD25" s="165"/>
      <c r="FE25" s="165"/>
      <c r="FF25" s="165"/>
      <c r="FG25" s="165"/>
      <c r="FH25" s="165"/>
      <c r="FI25" s="165"/>
      <c r="FJ25" s="165"/>
      <c r="FK25" s="165"/>
      <c r="FL25" s="165"/>
      <c r="FM25" s="165"/>
      <c r="FN25" s="165"/>
      <c r="FO25" s="165"/>
      <c r="FP25" s="165"/>
      <c r="FQ25" s="165"/>
      <c r="FR25" s="165"/>
      <c r="FS25" s="165"/>
      <c r="FT25" s="165"/>
      <c r="FU25" s="165"/>
      <c r="FV25" s="165"/>
      <c r="FW25" s="165"/>
      <c r="FX25" s="165"/>
    </row>
    <row r="26" spans="2:180" s="162" customFormat="1" ht="12" customHeight="1">
      <c r="B26" s="278"/>
      <c r="C26" s="1417"/>
      <c r="D26" s="1417"/>
      <c r="E26" s="1417"/>
      <c r="F26" s="1417"/>
      <c r="G26" s="1417"/>
      <c r="H26" s="1417"/>
      <c r="I26" s="1417"/>
      <c r="J26" s="1417"/>
      <c r="K26" s="1417"/>
      <c r="L26" s="1417"/>
      <c r="M26" s="1417"/>
      <c r="N26" s="1417"/>
      <c r="O26" s="1417"/>
      <c r="P26" s="1417"/>
      <c r="Q26" s="1417"/>
      <c r="R26" s="1417"/>
      <c r="S26" s="1417"/>
      <c r="T26" s="1417"/>
      <c r="U26" s="1417"/>
      <c r="V26" s="1417"/>
      <c r="W26" s="1417"/>
      <c r="X26" s="1417"/>
      <c r="Y26" s="1417"/>
      <c r="Z26" s="1417"/>
      <c r="AA26" s="1417"/>
      <c r="AB26" s="1417"/>
      <c r="AC26" s="1417"/>
      <c r="AD26" s="1417"/>
      <c r="AE26" s="1417"/>
      <c r="AF26" s="1417"/>
      <c r="AG26" s="202" t="s">
        <v>13</v>
      </c>
      <c r="AH26" s="42"/>
      <c r="AI26" s="203"/>
      <c r="AJ26" s="204" t="s">
        <v>269</v>
      </c>
      <c r="AK26" s="204"/>
      <c r="AL26" s="43"/>
      <c r="AM26" s="203"/>
      <c r="AN26" s="204" t="s">
        <v>14</v>
      </c>
      <c r="AO26" s="203"/>
      <c r="AP26" s="43"/>
      <c r="AQ26" s="205"/>
      <c r="AR26" s="198"/>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5"/>
      <c r="CY26" s="165"/>
      <c r="CZ26" s="165"/>
      <c r="DA26" s="165"/>
      <c r="DB26" s="165"/>
      <c r="DC26" s="165"/>
      <c r="DD26" s="165"/>
      <c r="DE26" s="165"/>
      <c r="DF26" s="165"/>
      <c r="DG26" s="165"/>
      <c r="DH26" s="165"/>
      <c r="DI26" s="165"/>
      <c r="DJ26" s="165"/>
      <c r="DK26" s="165"/>
      <c r="DL26" s="165"/>
      <c r="DM26" s="165"/>
      <c r="DN26" s="165"/>
      <c r="DO26" s="165"/>
      <c r="DP26" s="165"/>
      <c r="DQ26" s="165"/>
      <c r="DR26" s="165"/>
      <c r="DS26" s="165"/>
      <c r="DT26" s="165"/>
      <c r="DU26" s="165"/>
      <c r="DV26" s="165"/>
      <c r="DW26" s="165"/>
      <c r="DX26" s="165"/>
      <c r="DY26" s="165"/>
      <c r="DZ26" s="165"/>
      <c r="EA26" s="165"/>
      <c r="EB26" s="165"/>
      <c r="EC26" s="165"/>
      <c r="ED26" s="165"/>
      <c r="EE26" s="165"/>
      <c r="EF26" s="165"/>
      <c r="EG26" s="165"/>
      <c r="EH26" s="165"/>
      <c r="EI26" s="165"/>
      <c r="EJ26" s="165"/>
      <c r="EK26" s="165"/>
      <c r="EL26" s="165"/>
      <c r="EM26" s="165"/>
      <c r="EN26" s="165"/>
      <c r="EO26" s="165"/>
      <c r="EP26" s="165"/>
      <c r="EQ26" s="165"/>
      <c r="ER26" s="165"/>
      <c r="ES26" s="165"/>
      <c r="ET26" s="165"/>
      <c r="EU26" s="165"/>
      <c r="EV26" s="165"/>
      <c r="EW26" s="165"/>
      <c r="EX26" s="165"/>
      <c r="EY26" s="165"/>
      <c r="EZ26" s="165"/>
      <c r="FA26" s="165"/>
      <c r="FB26" s="165"/>
      <c r="FC26" s="165"/>
      <c r="FD26" s="165"/>
      <c r="FE26" s="165"/>
      <c r="FF26" s="165"/>
      <c r="FG26" s="165"/>
      <c r="FH26" s="165"/>
      <c r="FI26" s="165"/>
      <c r="FJ26" s="165"/>
      <c r="FK26" s="165"/>
      <c r="FL26" s="165"/>
      <c r="FM26" s="165"/>
      <c r="FN26" s="165"/>
      <c r="FO26" s="165"/>
      <c r="FP26" s="165"/>
      <c r="FQ26" s="165"/>
      <c r="FR26" s="165"/>
      <c r="FS26" s="165"/>
      <c r="FT26" s="165"/>
      <c r="FU26" s="165"/>
      <c r="FV26" s="165"/>
      <c r="FW26" s="165"/>
      <c r="FX26" s="165"/>
    </row>
    <row r="27" spans="2:180" s="162" customFormat="1" ht="5.25" customHeight="1">
      <c r="B27" s="278"/>
      <c r="C27" s="1418"/>
      <c r="D27" s="1418"/>
      <c r="E27" s="1418"/>
      <c r="F27" s="1418"/>
      <c r="G27" s="1418"/>
      <c r="H27" s="1418"/>
      <c r="I27" s="1418"/>
      <c r="J27" s="1418"/>
      <c r="K27" s="1418"/>
      <c r="L27" s="1418"/>
      <c r="M27" s="1418"/>
      <c r="N27" s="1418"/>
      <c r="O27" s="1418"/>
      <c r="P27" s="1418"/>
      <c r="Q27" s="1418"/>
      <c r="R27" s="1418"/>
      <c r="S27" s="1418"/>
      <c r="T27" s="1418"/>
      <c r="U27" s="1418"/>
      <c r="V27" s="1418"/>
      <c r="W27" s="1418"/>
      <c r="X27" s="1418"/>
      <c r="Y27" s="1418"/>
      <c r="Z27" s="1418"/>
      <c r="AA27" s="1418"/>
      <c r="AB27" s="1418"/>
      <c r="AC27" s="1418"/>
      <c r="AD27" s="1418"/>
      <c r="AE27" s="1418"/>
      <c r="AF27" s="1418"/>
      <c r="AG27" s="206"/>
      <c r="AH27" s="207"/>
      <c r="AI27" s="207"/>
      <c r="AJ27" s="208"/>
      <c r="AK27" s="208"/>
      <c r="AL27" s="208"/>
      <c r="AM27" s="208"/>
      <c r="AN27" s="208"/>
      <c r="AO27" s="208"/>
      <c r="AP27" s="208"/>
      <c r="AQ27" s="209"/>
      <c r="AR27" s="198"/>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5"/>
      <c r="CY27" s="165"/>
      <c r="CZ27" s="165"/>
      <c r="DA27" s="165"/>
      <c r="DB27" s="165"/>
      <c r="DC27" s="165"/>
      <c r="DD27" s="165"/>
      <c r="DE27" s="165"/>
      <c r="DF27" s="165"/>
      <c r="DG27" s="165"/>
      <c r="DH27" s="165"/>
      <c r="DI27" s="165"/>
      <c r="DJ27" s="165"/>
      <c r="DK27" s="165"/>
      <c r="DL27" s="165"/>
      <c r="DM27" s="165"/>
      <c r="DN27" s="165"/>
      <c r="DO27" s="165"/>
      <c r="DP27" s="165"/>
      <c r="DQ27" s="165"/>
      <c r="DR27" s="165"/>
      <c r="DS27" s="165"/>
      <c r="DT27" s="165"/>
      <c r="DU27" s="165"/>
      <c r="DV27" s="165"/>
      <c r="DW27" s="165"/>
      <c r="DX27" s="165"/>
      <c r="DY27" s="165"/>
      <c r="DZ27" s="165"/>
      <c r="EA27" s="165"/>
      <c r="EB27" s="165"/>
      <c r="EC27" s="165"/>
      <c r="ED27" s="165"/>
      <c r="EE27" s="165"/>
      <c r="EF27" s="165"/>
      <c r="EG27" s="165"/>
      <c r="EH27" s="165"/>
      <c r="EI27" s="165"/>
      <c r="EJ27" s="165"/>
      <c r="EK27" s="165"/>
      <c r="EL27" s="165"/>
      <c r="EM27" s="165"/>
      <c r="EN27" s="165"/>
      <c r="EO27" s="165"/>
      <c r="EP27" s="165"/>
      <c r="EQ27" s="165"/>
      <c r="ER27" s="165"/>
      <c r="ES27" s="165"/>
      <c r="ET27" s="165"/>
      <c r="EU27" s="165"/>
      <c r="EV27" s="165"/>
      <c r="EW27" s="165"/>
      <c r="EX27" s="165"/>
      <c r="EY27" s="165"/>
      <c r="EZ27" s="165"/>
      <c r="FA27" s="165"/>
      <c r="FB27" s="165"/>
      <c r="FC27" s="165"/>
      <c r="FD27" s="165"/>
      <c r="FE27" s="165"/>
      <c r="FF27" s="165"/>
      <c r="FG27" s="165"/>
      <c r="FH27" s="165"/>
      <c r="FI27" s="165"/>
      <c r="FJ27" s="165"/>
      <c r="FK27" s="165"/>
      <c r="FL27" s="165"/>
      <c r="FM27" s="165"/>
      <c r="FN27" s="165"/>
      <c r="FO27" s="165"/>
      <c r="FP27" s="165"/>
      <c r="FQ27" s="165"/>
      <c r="FR27" s="165"/>
      <c r="FS27" s="165"/>
      <c r="FT27" s="165"/>
      <c r="FU27" s="165"/>
      <c r="FV27" s="165"/>
      <c r="FW27" s="165"/>
      <c r="FX27" s="165"/>
    </row>
    <row r="28" spans="2:180" s="162" customFormat="1" ht="22.5" customHeight="1">
      <c r="B28" s="278"/>
      <c r="C28" s="1035"/>
      <c r="D28" s="1035"/>
      <c r="E28" s="1035"/>
      <c r="F28" s="1035"/>
      <c r="G28" s="1035"/>
      <c r="H28" s="1035"/>
      <c r="I28" s="1035"/>
      <c r="J28" s="1035"/>
      <c r="K28" s="1035"/>
      <c r="L28" s="1035"/>
      <c r="M28" s="1035"/>
      <c r="N28" s="1035"/>
      <c r="O28" s="1035"/>
      <c r="P28" s="1035"/>
      <c r="Q28" s="1035"/>
      <c r="R28" s="1035"/>
      <c r="S28" s="1035"/>
      <c r="T28" s="1035"/>
      <c r="U28" s="1035"/>
      <c r="V28" s="1035"/>
      <c r="W28" s="1035"/>
      <c r="X28" s="1035"/>
      <c r="Y28" s="1035"/>
      <c r="Z28" s="1035"/>
      <c r="AA28" s="1035"/>
      <c r="AB28" s="1035"/>
      <c r="AC28" s="1035"/>
      <c r="AD28" s="1035"/>
      <c r="AE28" s="1035"/>
      <c r="AF28" s="1035"/>
      <c r="AG28" s="659"/>
      <c r="AH28" s="660"/>
      <c r="AI28" s="660"/>
      <c r="AJ28" s="660"/>
      <c r="AK28" s="660"/>
      <c r="AL28" s="660"/>
      <c r="AM28" s="660"/>
      <c r="AN28" s="660"/>
      <c r="AO28" s="660"/>
      <c r="AP28" s="660"/>
      <c r="AQ28" s="661"/>
      <c r="AR28" s="198"/>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65"/>
      <c r="CD28" s="165"/>
      <c r="CE28" s="165"/>
      <c r="CF28" s="165"/>
      <c r="CG28" s="165"/>
      <c r="CH28" s="165"/>
      <c r="CI28" s="165"/>
      <c r="CJ28" s="165"/>
      <c r="CK28" s="165"/>
      <c r="CL28" s="165"/>
      <c r="CM28" s="165"/>
      <c r="CN28" s="165"/>
      <c r="CO28" s="165"/>
      <c r="CP28" s="165"/>
      <c r="CQ28" s="165"/>
      <c r="CR28" s="165"/>
      <c r="CS28" s="165"/>
      <c r="CT28" s="165"/>
      <c r="CU28" s="165"/>
      <c r="CV28" s="165"/>
      <c r="CW28" s="165"/>
      <c r="CX28" s="165"/>
      <c r="CY28" s="165"/>
      <c r="CZ28" s="165"/>
      <c r="DA28" s="165"/>
      <c r="DB28" s="165"/>
      <c r="DC28" s="165"/>
      <c r="DD28" s="165"/>
      <c r="DE28" s="165"/>
      <c r="DF28" s="165"/>
      <c r="DG28" s="165"/>
      <c r="DH28" s="165"/>
      <c r="DI28" s="165"/>
      <c r="DJ28" s="165"/>
      <c r="DK28" s="165"/>
      <c r="DL28" s="165"/>
      <c r="DM28" s="165"/>
      <c r="DN28" s="165"/>
      <c r="DO28" s="165"/>
      <c r="DP28" s="165"/>
      <c r="DQ28" s="165"/>
      <c r="DR28" s="165"/>
      <c r="DS28" s="165"/>
      <c r="DT28" s="165"/>
      <c r="DU28" s="165"/>
      <c r="DV28" s="165"/>
      <c r="DW28" s="165"/>
      <c r="DX28" s="165"/>
      <c r="DY28" s="165"/>
      <c r="DZ28" s="165"/>
      <c r="EA28" s="165"/>
      <c r="EB28" s="165"/>
      <c r="EC28" s="165"/>
      <c r="ED28" s="165"/>
      <c r="EE28" s="165"/>
      <c r="EF28" s="165"/>
      <c r="EG28" s="165"/>
      <c r="EH28" s="165"/>
      <c r="EI28" s="165"/>
      <c r="EJ28" s="165"/>
      <c r="EK28" s="165"/>
      <c r="EL28" s="165"/>
      <c r="EM28" s="165"/>
      <c r="EN28" s="165"/>
      <c r="EO28" s="165"/>
      <c r="EP28" s="165"/>
      <c r="EQ28" s="165"/>
      <c r="ER28" s="165"/>
      <c r="ES28" s="165"/>
      <c r="ET28" s="165"/>
      <c r="EU28" s="165"/>
      <c r="EV28" s="165"/>
      <c r="EW28" s="165"/>
      <c r="EX28" s="165"/>
      <c r="EY28" s="165"/>
      <c r="EZ28" s="165"/>
      <c r="FA28" s="165"/>
      <c r="FB28" s="165"/>
      <c r="FC28" s="165"/>
      <c r="FD28" s="165"/>
      <c r="FE28" s="165"/>
      <c r="FF28" s="165"/>
      <c r="FG28" s="165"/>
      <c r="FH28" s="165"/>
      <c r="FI28" s="165"/>
      <c r="FJ28" s="165"/>
      <c r="FK28" s="165"/>
      <c r="FL28" s="165"/>
      <c r="FM28" s="165"/>
      <c r="FN28" s="165"/>
      <c r="FO28" s="165"/>
      <c r="FP28" s="165"/>
      <c r="FQ28" s="165"/>
      <c r="FR28" s="165"/>
      <c r="FS28" s="165"/>
      <c r="FT28" s="165"/>
      <c r="FU28" s="165"/>
      <c r="FV28" s="165"/>
      <c r="FW28" s="165"/>
      <c r="FX28" s="165"/>
    </row>
    <row r="29" spans="2:180" s="162" customFormat="1" ht="7.5" customHeight="1">
      <c r="B29" s="195"/>
      <c r="C29" s="330"/>
      <c r="D29" s="330"/>
      <c r="E29" s="330"/>
      <c r="F29" s="330"/>
      <c r="G29" s="330"/>
      <c r="H29" s="330"/>
      <c r="I29" s="330"/>
      <c r="J29" s="330"/>
      <c r="K29" s="330"/>
      <c r="L29" s="330"/>
      <c r="M29" s="330"/>
      <c r="N29" s="330"/>
      <c r="O29" s="191"/>
      <c r="P29" s="191"/>
      <c r="Q29" s="191"/>
      <c r="R29" s="191"/>
      <c r="S29" s="191"/>
      <c r="T29" s="191"/>
      <c r="U29" s="191"/>
      <c r="V29" s="191"/>
      <c r="W29" s="330"/>
      <c r="X29" s="330"/>
      <c r="Y29" s="330"/>
      <c r="Z29" s="330"/>
      <c r="AA29" s="330"/>
      <c r="AB29" s="330"/>
      <c r="AC29" s="330"/>
      <c r="AD29" s="330"/>
      <c r="AE29" s="330"/>
      <c r="AF29" s="330"/>
      <c r="AG29" s="330"/>
      <c r="AH29" s="330"/>
      <c r="AI29" s="197"/>
      <c r="AJ29" s="197"/>
      <c r="AK29" s="197"/>
      <c r="AL29" s="197"/>
      <c r="AM29" s="197"/>
      <c r="AN29" s="197"/>
      <c r="AO29" s="197"/>
      <c r="AP29" s="197"/>
      <c r="AQ29" s="197"/>
      <c r="AR29" s="198"/>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65"/>
      <c r="CN29" s="165"/>
      <c r="CO29" s="165"/>
      <c r="CP29" s="165"/>
      <c r="CQ29" s="165"/>
      <c r="CR29" s="165"/>
      <c r="CS29" s="165"/>
      <c r="CT29" s="165"/>
      <c r="CU29" s="165"/>
      <c r="CV29" s="165"/>
      <c r="CW29" s="165"/>
      <c r="CX29" s="165"/>
      <c r="CY29" s="165"/>
      <c r="CZ29" s="165"/>
      <c r="DA29" s="165"/>
      <c r="DB29" s="165"/>
      <c r="DC29" s="165"/>
      <c r="DD29" s="165"/>
      <c r="DE29" s="165"/>
      <c r="DF29" s="165"/>
      <c r="DG29" s="165"/>
      <c r="DH29" s="165"/>
      <c r="DI29" s="165"/>
      <c r="DJ29" s="165"/>
      <c r="DK29" s="165"/>
      <c r="DL29" s="165"/>
      <c r="DM29" s="165"/>
      <c r="DN29" s="165"/>
      <c r="DO29" s="165"/>
      <c r="DP29" s="165"/>
      <c r="DQ29" s="165"/>
      <c r="DR29" s="165"/>
      <c r="DS29" s="165"/>
      <c r="DT29" s="165"/>
      <c r="DU29" s="165"/>
      <c r="DV29" s="165"/>
      <c r="DW29" s="165"/>
      <c r="DX29" s="165"/>
      <c r="DY29" s="165"/>
      <c r="DZ29" s="165"/>
      <c r="EA29" s="165"/>
      <c r="EB29" s="165"/>
      <c r="EC29" s="165"/>
      <c r="ED29" s="165"/>
      <c r="EE29" s="165"/>
      <c r="EF29" s="165"/>
      <c r="EG29" s="165"/>
      <c r="EH29" s="165"/>
      <c r="EI29" s="165"/>
      <c r="EJ29" s="165"/>
      <c r="EK29" s="165"/>
      <c r="EL29" s="165"/>
      <c r="EM29" s="165"/>
      <c r="EN29" s="165"/>
      <c r="EO29" s="165"/>
      <c r="EP29" s="165"/>
      <c r="EQ29" s="165"/>
      <c r="ER29" s="165"/>
      <c r="ES29" s="165"/>
      <c r="ET29" s="165"/>
      <c r="EU29" s="165"/>
      <c r="EV29" s="165"/>
      <c r="EW29" s="165"/>
      <c r="EX29" s="165"/>
      <c r="EY29" s="165"/>
      <c r="EZ29" s="165"/>
      <c r="FA29" s="165"/>
      <c r="FB29" s="165"/>
      <c r="FC29" s="165"/>
      <c r="FD29" s="165"/>
      <c r="FE29" s="165"/>
      <c r="FF29" s="165"/>
      <c r="FG29" s="165"/>
      <c r="FH29" s="165"/>
      <c r="FI29" s="165"/>
      <c r="FJ29" s="165"/>
      <c r="FK29" s="165"/>
      <c r="FL29" s="165"/>
      <c r="FM29" s="165"/>
      <c r="FN29" s="165"/>
      <c r="FO29" s="165"/>
      <c r="FP29" s="165"/>
      <c r="FQ29" s="165"/>
      <c r="FR29" s="165"/>
      <c r="FS29" s="165"/>
      <c r="FT29" s="165"/>
      <c r="FU29" s="165"/>
      <c r="FV29" s="165"/>
      <c r="FW29" s="165"/>
      <c r="FX29" s="165"/>
    </row>
    <row r="30" spans="2:180" s="162" customFormat="1" ht="23.25" customHeight="1">
      <c r="B30" s="210"/>
      <c r="C30" s="211" t="s">
        <v>306</v>
      </c>
      <c r="D30" s="212"/>
      <c r="E30" s="212"/>
      <c r="F30" s="212"/>
      <c r="G30" s="212"/>
      <c r="H30" s="212"/>
      <c r="I30" s="212"/>
      <c r="J30" s="212"/>
      <c r="K30" s="212"/>
      <c r="L30" s="212"/>
      <c r="M30" s="212"/>
      <c r="N30" s="212"/>
      <c r="O30" s="181"/>
      <c r="P30" s="181"/>
      <c r="Q30" s="181"/>
      <c r="R30" s="181"/>
      <c r="S30" s="181"/>
      <c r="T30" s="181"/>
      <c r="U30" s="181"/>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4"/>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5"/>
      <c r="CY30" s="165"/>
      <c r="CZ30" s="165"/>
      <c r="DA30" s="165"/>
      <c r="DB30" s="165"/>
      <c r="DC30" s="165"/>
      <c r="DD30" s="165"/>
      <c r="DE30" s="165"/>
      <c r="DF30" s="165"/>
      <c r="DG30" s="165"/>
      <c r="DH30" s="165"/>
      <c r="DI30" s="165"/>
      <c r="DJ30" s="165"/>
      <c r="DK30" s="165"/>
      <c r="DL30" s="165"/>
      <c r="DM30" s="165"/>
      <c r="DN30" s="165"/>
      <c r="DO30" s="165"/>
      <c r="DP30" s="165"/>
      <c r="DQ30" s="165"/>
      <c r="DR30" s="165"/>
      <c r="DS30" s="165"/>
      <c r="DT30" s="165"/>
      <c r="DU30" s="165"/>
      <c r="DV30" s="165"/>
      <c r="DW30" s="165"/>
      <c r="DX30" s="165"/>
      <c r="DY30" s="165"/>
      <c r="DZ30" s="165"/>
      <c r="EA30" s="165"/>
      <c r="EB30" s="165"/>
      <c r="EC30" s="165"/>
      <c r="ED30" s="165"/>
      <c r="EE30" s="165"/>
      <c r="EF30" s="165"/>
      <c r="EG30" s="165"/>
      <c r="EH30" s="165"/>
      <c r="EI30" s="165"/>
      <c r="EJ30" s="165"/>
      <c r="EK30" s="165"/>
      <c r="EL30" s="165"/>
      <c r="EM30" s="165"/>
      <c r="EN30" s="165"/>
      <c r="EO30" s="165"/>
      <c r="EP30" s="165"/>
      <c r="EQ30" s="165"/>
      <c r="ER30" s="165"/>
      <c r="ES30" s="165"/>
      <c r="ET30" s="165"/>
      <c r="EU30" s="165"/>
      <c r="EV30" s="165"/>
      <c r="EW30" s="165"/>
      <c r="EX30" s="165"/>
      <c r="EY30" s="165"/>
      <c r="EZ30" s="165"/>
      <c r="FA30" s="165"/>
      <c r="FB30" s="165"/>
      <c r="FC30" s="165"/>
      <c r="FD30" s="165"/>
      <c r="FE30" s="165"/>
      <c r="FF30" s="165"/>
      <c r="FG30" s="165"/>
      <c r="FH30" s="165"/>
      <c r="FI30" s="165"/>
      <c r="FJ30" s="165"/>
      <c r="FK30" s="165"/>
      <c r="FL30" s="165"/>
      <c r="FM30" s="165"/>
      <c r="FN30" s="165"/>
      <c r="FO30" s="165"/>
      <c r="FP30" s="165"/>
      <c r="FQ30" s="165"/>
      <c r="FR30" s="165"/>
      <c r="FS30" s="165"/>
      <c r="FT30" s="165"/>
      <c r="FU30" s="165"/>
      <c r="FV30" s="165"/>
      <c r="FW30" s="165"/>
      <c r="FX30" s="165"/>
    </row>
    <row r="31" spans="2:180" s="162" customFormat="1" ht="12.75" customHeight="1">
      <c r="B31" s="210"/>
      <c r="C31" s="212"/>
      <c r="D31" s="212"/>
      <c r="E31" s="212"/>
      <c r="F31" s="212"/>
      <c r="G31" s="212"/>
      <c r="H31" s="212"/>
      <c r="I31" s="212"/>
      <c r="J31" s="212"/>
      <c r="K31" s="212"/>
      <c r="L31" s="212"/>
      <c r="M31" s="212"/>
      <c r="N31" s="212"/>
      <c r="O31" s="181"/>
      <c r="P31" s="181"/>
      <c r="Q31" s="181"/>
      <c r="R31" s="181"/>
      <c r="S31" s="181"/>
      <c r="T31" s="181"/>
      <c r="U31" s="181"/>
      <c r="V31" s="213"/>
      <c r="W31" s="213"/>
      <c r="X31" s="213"/>
      <c r="Y31" s="213"/>
      <c r="Z31" s="213"/>
      <c r="AA31" s="213"/>
      <c r="AB31" s="213"/>
      <c r="AC31" s="213"/>
      <c r="AD31" s="213"/>
      <c r="AE31" s="213"/>
      <c r="AF31" s="213"/>
      <c r="AG31" s="215" t="s">
        <v>347</v>
      </c>
      <c r="AH31" s="216"/>
      <c r="AI31" s="216"/>
      <c r="AJ31" s="216"/>
      <c r="AK31" s="216"/>
      <c r="AL31" s="216"/>
      <c r="AM31" s="216"/>
      <c r="AN31" s="216"/>
      <c r="AO31" s="216"/>
      <c r="AP31" s="216"/>
      <c r="AQ31" s="217"/>
      <c r="AR31" s="214"/>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c r="DG31" s="165"/>
      <c r="DH31" s="165"/>
      <c r="DI31" s="165"/>
      <c r="DJ31" s="165"/>
      <c r="DK31" s="165"/>
      <c r="DL31" s="165"/>
      <c r="DM31" s="165"/>
      <c r="DN31" s="165"/>
      <c r="DO31" s="165"/>
      <c r="DP31" s="165"/>
      <c r="DQ31" s="165"/>
      <c r="DR31" s="165"/>
      <c r="DS31" s="165"/>
      <c r="DT31" s="165"/>
      <c r="DU31" s="165"/>
      <c r="DV31" s="165"/>
      <c r="DW31" s="165"/>
      <c r="DX31" s="165"/>
      <c r="DY31" s="165"/>
      <c r="DZ31" s="165"/>
      <c r="EA31" s="165"/>
      <c r="EB31" s="165"/>
      <c r="EC31" s="165"/>
      <c r="ED31" s="165"/>
      <c r="EE31" s="165"/>
      <c r="EF31" s="165"/>
      <c r="EG31" s="165"/>
      <c r="EH31" s="165"/>
      <c r="EI31" s="165"/>
      <c r="EJ31" s="165"/>
      <c r="EK31" s="165"/>
      <c r="EL31" s="165"/>
      <c r="EM31" s="165"/>
      <c r="EN31" s="165"/>
      <c r="EO31" s="165"/>
      <c r="EP31" s="165"/>
      <c r="EQ31" s="165"/>
      <c r="ER31" s="165"/>
      <c r="ES31" s="165"/>
      <c r="ET31" s="165"/>
      <c r="EU31" s="165"/>
      <c r="EV31" s="165"/>
      <c r="EW31" s="165"/>
      <c r="EX31" s="165"/>
      <c r="EY31" s="165"/>
      <c r="EZ31" s="165"/>
      <c r="FA31" s="165"/>
      <c r="FB31" s="165"/>
      <c r="FC31" s="165"/>
      <c r="FD31" s="165"/>
      <c r="FE31" s="165"/>
      <c r="FF31" s="165"/>
      <c r="FG31" s="165"/>
      <c r="FH31" s="165"/>
      <c r="FI31" s="165"/>
      <c r="FJ31" s="165"/>
      <c r="FK31" s="165"/>
      <c r="FL31" s="165"/>
      <c r="FM31" s="165"/>
      <c r="FN31" s="165"/>
      <c r="FO31" s="165"/>
      <c r="FP31" s="165"/>
      <c r="FQ31" s="165"/>
      <c r="FR31" s="165"/>
      <c r="FS31" s="165"/>
      <c r="FT31" s="165"/>
      <c r="FU31" s="165"/>
      <c r="FV31" s="165"/>
      <c r="FW31" s="165"/>
      <c r="FX31" s="165"/>
    </row>
    <row r="32" spans="2:180" s="162" customFormat="1" ht="38.1" customHeight="1">
      <c r="B32" s="1419" t="s">
        <v>17</v>
      </c>
      <c r="C32" s="1420"/>
      <c r="D32" s="1420"/>
      <c r="E32" s="1420"/>
      <c r="F32" s="1420"/>
      <c r="G32" s="1420"/>
      <c r="H32" s="1240"/>
      <c r="I32" s="1241"/>
      <c r="J32" s="1241"/>
      <c r="K32" s="1241"/>
      <c r="L32" s="1241"/>
      <c r="M32" s="1241"/>
      <c r="N32" s="1241"/>
      <c r="O32" s="1241"/>
      <c r="P32" s="1241"/>
      <c r="Q32" s="1241"/>
      <c r="R32" s="1241"/>
      <c r="S32" s="1241"/>
      <c r="T32" s="1241"/>
      <c r="U32" s="1241"/>
      <c r="V32" s="1242"/>
      <c r="W32" s="96"/>
      <c r="X32" s="96"/>
      <c r="Y32" s="96"/>
      <c r="Z32" s="96"/>
      <c r="AA32" s="96"/>
      <c r="AB32" s="96"/>
      <c r="AC32" s="96"/>
      <c r="AD32" s="96"/>
      <c r="AE32" s="203"/>
      <c r="AF32" s="203"/>
      <c r="AG32" s="218" t="s">
        <v>358</v>
      </c>
      <c r="AH32" s="219"/>
      <c r="AI32" s="220"/>
      <c r="AJ32" s="221"/>
      <c r="AK32" s="221"/>
      <c r="AL32" s="149"/>
      <c r="AM32" s="148"/>
      <c r="AN32" s="222"/>
      <c r="AO32" s="44"/>
      <c r="AP32" s="44"/>
      <c r="AQ32" s="223"/>
      <c r="AR32" s="224"/>
      <c r="AS32" s="165"/>
      <c r="AT32" s="165"/>
      <c r="AV32" s="165"/>
      <c r="AW32" s="605" t="s">
        <v>422</v>
      </c>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c r="DG32" s="165"/>
      <c r="DH32" s="165"/>
      <c r="DI32" s="165"/>
      <c r="DJ32" s="165"/>
      <c r="DK32" s="165"/>
      <c r="DL32" s="165"/>
      <c r="DM32" s="165"/>
      <c r="DN32" s="165"/>
      <c r="DO32" s="165"/>
      <c r="DP32" s="165"/>
      <c r="DQ32" s="165"/>
      <c r="DR32" s="165"/>
      <c r="DS32" s="165"/>
      <c r="DT32" s="165"/>
      <c r="DU32" s="165"/>
      <c r="DV32" s="165"/>
      <c r="DW32" s="165"/>
      <c r="DX32" s="165"/>
      <c r="DY32" s="165"/>
      <c r="DZ32" s="165"/>
      <c r="EA32" s="165"/>
      <c r="EB32" s="165"/>
      <c r="EC32" s="165"/>
      <c r="ED32" s="165"/>
      <c r="EE32" s="165"/>
      <c r="EF32" s="165"/>
      <c r="EG32" s="165"/>
      <c r="EH32" s="165"/>
      <c r="EI32" s="165"/>
      <c r="EJ32" s="165"/>
      <c r="EK32" s="165"/>
      <c r="EL32" s="165"/>
      <c r="EM32" s="165"/>
      <c r="EN32" s="165"/>
      <c r="EO32" s="165"/>
      <c r="EP32" s="165"/>
      <c r="EQ32" s="165"/>
      <c r="ER32" s="165"/>
      <c r="ES32" s="165"/>
      <c r="ET32" s="165"/>
      <c r="EU32" s="165"/>
      <c r="EV32" s="165"/>
      <c r="EW32" s="165"/>
      <c r="EX32" s="165"/>
      <c r="EY32" s="165"/>
      <c r="EZ32" s="165"/>
      <c r="FA32" s="165"/>
      <c r="FB32" s="165"/>
      <c r="FC32" s="165"/>
      <c r="FD32" s="165"/>
      <c r="FE32" s="165"/>
      <c r="FF32" s="165"/>
      <c r="FG32" s="165"/>
      <c r="FH32" s="165"/>
      <c r="FI32" s="165"/>
      <c r="FJ32" s="165"/>
      <c r="FK32" s="165"/>
      <c r="FL32" s="165"/>
      <c r="FM32" s="165"/>
      <c r="FN32" s="165"/>
      <c r="FO32" s="165"/>
      <c r="FP32" s="165"/>
      <c r="FQ32" s="165"/>
      <c r="FR32" s="165"/>
      <c r="FS32" s="165"/>
      <c r="FT32" s="165"/>
      <c r="FU32" s="165"/>
      <c r="FV32" s="165"/>
      <c r="FW32" s="165"/>
      <c r="FX32" s="165"/>
    </row>
    <row r="33" spans="1:180" s="162" customFormat="1" ht="17.100000000000001" customHeight="1">
      <c r="B33" s="278"/>
      <c r="C33" s="279"/>
      <c r="D33" s="279"/>
      <c r="E33" s="279"/>
      <c r="F33" s="279"/>
      <c r="G33" s="279"/>
      <c r="H33" s="189" t="s">
        <v>298</v>
      </c>
      <c r="I33" s="279"/>
      <c r="J33" s="279"/>
      <c r="K33" s="279"/>
      <c r="L33" s="279"/>
      <c r="M33" s="279"/>
      <c r="N33" s="279"/>
      <c r="O33" s="279"/>
      <c r="P33" s="279"/>
      <c r="Q33" s="279"/>
      <c r="R33" s="279"/>
      <c r="S33" s="279"/>
      <c r="T33" s="279"/>
      <c r="U33" s="279"/>
      <c r="V33" s="176"/>
      <c r="W33" s="176"/>
      <c r="X33" s="176"/>
      <c r="Y33" s="176"/>
      <c r="Z33" s="176"/>
      <c r="AA33" s="176"/>
      <c r="AB33" s="176"/>
      <c r="AC33" s="176"/>
      <c r="AD33" s="176"/>
      <c r="AE33" s="176"/>
      <c r="AF33" s="176"/>
      <c r="AG33" s="703" t="s">
        <v>362</v>
      </c>
      <c r="AH33" s="704"/>
      <c r="AI33" s="704"/>
      <c r="AJ33" s="704"/>
      <c r="AK33" s="704"/>
      <c r="AL33" s="704"/>
      <c r="AM33" s="704"/>
      <c r="AN33" s="225"/>
      <c r="AO33" s="225"/>
      <c r="AP33" s="225"/>
      <c r="AQ33" s="226"/>
      <c r="AR33" s="224"/>
      <c r="AS33" s="165"/>
      <c r="AT33" s="165"/>
      <c r="AU33" s="162" t="s">
        <v>308</v>
      </c>
      <c r="AV33" s="165"/>
      <c r="AW33" s="605" t="s">
        <v>423</v>
      </c>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c r="DG33" s="165"/>
      <c r="DH33" s="165"/>
      <c r="DI33" s="165"/>
      <c r="DJ33" s="165"/>
      <c r="DK33" s="165"/>
      <c r="DL33" s="165"/>
      <c r="DM33" s="165"/>
      <c r="DN33" s="165"/>
      <c r="DO33" s="165"/>
      <c r="DP33" s="165"/>
      <c r="DQ33" s="165"/>
      <c r="DR33" s="165"/>
      <c r="DS33" s="165"/>
      <c r="DT33" s="165"/>
      <c r="DU33" s="165"/>
      <c r="DV33" s="165"/>
      <c r="DW33" s="165"/>
      <c r="DX33" s="165"/>
      <c r="DY33" s="165"/>
      <c r="DZ33" s="165"/>
      <c r="EA33" s="165"/>
      <c r="EB33" s="165"/>
      <c r="EC33" s="165"/>
      <c r="ED33" s="165"/>
      <c r="EE33" s="165"/>
      <c r="EF33" s="165"/>
      <c r="EG33" s="165"/>
      <c r="EH33" s="165"/>
      <c r="EI33" s="165"/>
      <c r="EJ33" s="165"/>
      <c r="EK33" s="165"/>
      <c r="EL33" s="165"/>
      <c r="EM33" s="165"/>
      <c r="EN33" s="165"/>
      <c r="EO33" s="165"/>
      <c r="EP33" s="165"/>
      <c r="EQ33" s="165"/>
      <c r="ER33" s="165"/>
      <c r="ES33" s="165"/>
      <c r="ET33" s="165"/>
      <c r="EU33" s="165"/>
      <c r="EV33" s="165"/>
      <c r="EW33" s="165"/>
      <c r="EX33" s="165"/>
      <c r="EY33" s="165"/>
      <c r="EZ33" s="165"/>
      <c r="FA33" s="165"/>
      <c r="FB33" s="165"/>
      <c r="FC33" s="165"/>
      <c r="FD33" s="165"/>
      <c r="FE33" s="165"/>
      <c r="FF33" s="165"/>
      <c r="FG33" s="165"/>
      <c r="FH33" s="165"/>
      <c r="FI33" s="165"/>
      <c r="FJ33" s="165"/>
      <c r="FK33" s="165"/>
      <c r="FL33" s="165"/>
      <c r="FM33" s="165"/>
      <c r="FN33" s="165"/>
      <c r="FO33" s="165"/>
      <c r="FP33" s="165"/>
      <c r="FQ33" s="165"/>
      <c r="FR33" s="165"/>
      <c r="FS33" s="165"/>
      <c r="FT33" s="165"/>
      <c r="FU33" s="165"/>
      <c r="FV33" s="165"/>
      <c r="FW33" s="165"/>
      <c r="FX33" s="165"/>
    </row>
    <row r="34" spans="1:180" s="162" customFormat="1" ht="30.75" customHeight="1">
      <c r="B34" s="278"/>
      <c r="C34" s="1253" t="s">
        <v>355</v>
      </c>
      <c r="D34" s="1254"/>
      <c r="E34" s="1254"/>
      <c r="F34" s="1254"/>
      <c r="G34" s="1255"/>
      <c r="H34" s="227" t="s">
        <v>18</v>
      </c>
      <c r="I34" s="1243" t="s">
        <v>19</v>
      </c>
      <c r="J34" s="1243"/>
      <c r="K34" s="1243"/>
      <c r="L34" s="1251" t="s">
        <v>20</v>
      </c>
      <c r="M34" s="1251"/>
      <c r="N34" s="228" t="s">
        <v>21</v>
      </c>
      <c r="O34" s="203"/>
      <c r="P34" s="1251" t="s">
        <v>22</v>
      </c>
      <c r="Q34" s="1251"/>
      <c r="R34" s="203"/>
      <c r="S34" s="229"/>
      <c r="T34" s="1244" t="s">
        <v>307</v>
      </c>
      <c r="U34" s="1245"/>
      <c r="V34" s="1245"/>
      <c r="W34" s="1245"/>
      <c r="X34" s="1245"/>
      <c r="Y34" s="1245"/>
      <c r="Z34" s="1245"/>
      <c r="AA34" s="1245"/>
      <c r="AB34" s="1245"/>
      <c r="AC34" s="1245"/>
      <c r="AD34" s="1246"/>
      <c r="AE34" s="203"/>
      <c r="AF34" s="220"/>
      <c r="AG34" s="665"/>
      <c r="AH34" s="666"/>
      <c r="AI34" s="666"/>
      <c r="AJ34" s="666"/>
      <c r="AK34" s="666"/>
      <c r="AL34" s="666"/>
      <c r="AM34" s="666"/>
      <c r="AN34" s="666"/>
      <c r="AO34" s="666"/>
      <c r="AP34" s="666"/>
      <c r="AQ34" s="667"/>
      <c r="AR34" s="224"/>
      <c r="AS34" s="165"/>
      <c r="AT34" s="165"/>
      <c r="AU34" s="162" t="s">
        <v>309</v>
      </c>
      <c r="AV34" s="165"/>
      <c r="AW34" s="605" t="s">
        <v>424</v>
      </c>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c r="DG34" s="165"/>
      <c r="DH34" s="165"/>
      <c r="DI34" s="165"/>
      <c r="DJ34" s="165"/>
      <c r="DK34" s="165"/>
      <c r="DL34" s="165"/>
      <c r="DM34" s="165"/>
      <c r="DN34" s="165"/>
      <c r="DO34" s="165"/>
      <c r="DP34" s="165"/>
      <c r="DQ34" s="165"/>
      <c r="DR34" s="165"/>
      <c r="DS34" s="165"/>
      <c r="DT34" s="165"/>
      <c r="DU34" s="165"/>
      <c r="DV34" s="165"/>
      <c r="DW34" s="165"/>
      <c r="DX34" s="165"/>
      <c r="DY34" s="165"/>
      <c r="DZ34" s="165"/>
      <c r="EA34" s="165"/>
      <c r="EB34" s="165"/>
      <c r="EC34" s="165"/>
      <c r="ED34" s="165"/>
      <c r="EE34" s="165"/>
      <c r="EF34" s="165"/>
      <c r="EG34" s="165"/>
      <c r="EH34" s="165"/>
      <c r="EI34" s="165"/>
      <c r="EJ34" s="165"/>
      <c r="EK34" s="165"/>
      <c r="EL34" s="165"/>
      <c r="EM34" s="165"/>
      <c r="EN34" s="165"/>
      <c r="EO34" s="165"/>
      <c r="EP34" s="165"/>
      <c r="EQ34" s="165"/>
      <c r="ER34" s="165"/>
      <c r="ES34" s="165"/>
      <c r="ET34" s="165"/>
      <c r="EU34" s="165"/>
      <c r="EV34" s="165"/>
      <c r="EW34" s="165"/>
      <c r="EX34" s="165"/>
      <c r="EY34" s="165"/>
      <c r="EZ34" s="165"/>
      <c r="FA34" s="165"/>
      <c r="FB34" s="165"/>
      <c r="FC34" s="165"/>
      <c r="FD34" s="165"/>
      <c r="FE34" s="165"/>
      <c r="FF34" s="165"/>
      <c r="FG34" s="165"/>
      <c r="FH34" s="165"/>
      <c r="FI34" s="165"/>
      <c r="FJ34" s="165"/>
      <c r="FK34" s="165"/>
      <c r="FL34" s="165"/>
      <c r="FM34" s="165"/>
      <c r="FN34" s="165"/>
      <c r="FO34" s="165"/>
      <c r="FP34" s="165"/>
      <c r="FQ34" s="165"/>
      <c r="FR34" s="165"/>
      <c r="FS34" s="165"/>
      <c r="FT34" s="165"/>
      <c r="FU34" s="165"/>
      <c r="FV34" s="165"/>
      <c r="FW34" s="165"/>
      <c r="FX34" s="165"/>
    </row>
    <row r="35" spans="1:180" s="162" customFormat="1" ht="38.1" customHeight="1">
      <c r="B35" s="278"/>
      <c r="C35" s="692" t="s">
        <v>23</v>
      </c>
      <c r="D35" s="693"/>
      <c r="E35" s="693"/>
      <c r="F35" s="693"/>
      <c r="G35" s="694"/>
      <c r="H35" s="230"/>
      <c r="I35" s="1252"/>
      <c r="J35" s="1252"/>
      <c r="K35" s="1252"/>
      <c r="L35" s="1239"/>
      <c r="M35" s="1239"/>
      <c r="N35" s="231">
        <f>SUM(H35:M35)</f>
        <v>0</v>
      </c>
      <c r="O35" s="203"/>
      <c r="P35" s="1423"/>
      <c r="Q35" s="1412"/>
      <c r="R35" s="203"/>
      <c r="S35" s="229"/>
      <c r="T35" s="677" t="s">
        <v>24</v>
      </c>
      <c r="U35" s="678"/>
      <c r="V35" s="678"/>
      <c r="W35" s="678"/>
      <c r="X35" s="678"/>
      <c r="Y35" s="678"/>
      <c r="Z35" s="678"/>
      <c r="AA35" s="678"/>
      <c r="AB35" s="678"/>
      <c r="AC35" s="678"/>
      <c r="AD35" s="679"/>
      <c r="AE35" s="203"/>
      <c r="AF35" s="203"/>
      <c r="AG35" s="668"/>
      <c r="AH35" s="669"/>
      <c r="AI35" s="669"/>
      <c r="AJ35" s="669"/>
      <c r="AK35" s="669"/>
      <c r="AL35" s="669"/>
      <c r="AM35" s="669"/>
      <c r="AN35" s="669"/>
      <c r="AO35" s="669"/>
      <c r="AP35" s="669"/>
      <c r="AQ35" s="670"/>
      <c r="AR35" s="224"/>
      <c r="AS35" s="165"/>
      <c r="AT35" s="165"/>
      <c r="AU35" s="162" t="s">
        <v>310</v>
      </c>
      <c r="AV35" s="165"/>
      <c r="AW35" s="605" t="s">
        <v>425</v>
      </c>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5"/>
      <c r="CY35" s="165"/>
      <c r="CZ35" s="165"/>
      <c r="DA35" s="165"/>
      <c r="DB35" s="165"/>
      <c r="DC35" s="165"/>
      <c r="DD35" s="165"/>
      <c r="DE35" s="165"/>
      <c r="DF35" s="165"/>
      <c r="DG35" s="165"/>
      <c r="DH35" s="165"/>
      <c r="DI35" s="165"/>
      <c r="DJ35" s="165"/>
      <c r="DK35" s="165"/>
      <c r="DL35" s="165"/>
      <c r="DM35" s="165"/>
      <c r="DN35" s="165"/>
      <c r="DO35" s="165"/>
      <c r="DP35" s="165"/>
      <c r="DQ35" s="165"/>
      <c r="DR35" s="165"/>
      <c r="DS35" s="165"/>
      <c r="DT35" s="165"/>
      <c r="DU35" s="165"/>
      <c r="DV35" s="165"/>
      <c r="DW35" s="165"/>
      <c r="DX35" s="165"/>
      <c r="DY35" s="165"/>
      <c r="DZ35" s="165"/>
      <c r="EA35" s="165"/>
      <c r="EB35" s="165"/>
      <c r="EC35" s="165"/>
      <c r="ED35" s="165"/>
      <c r="EE35" s="165"/>
      <c r="EF35" s="165"/>
      <c r="EG35" s="165"/>
      <c r="EH35" s="165"/>
      <c r="EI35" s="165"/>
      <c r="EJ35" s="165"/>
      <c r="EK35" s="165"/>
      <c r="EL35" s="165"/>
      <c r="EM35" s="165"/>
      <c r="EN35" s="165"/>
      <c r="EO35" s="165"/>
      <c r="EP35" s="165"/>
      <c r="EQ35" s="165"/>
      <c r="ER35" s="165"/>
      <c r="ES35" s="165"/>
      <c r="ET35" s="165"/>
      <c r="EU35" s="165"/>
      <c r="EV35" s="165"/>
      <c r="EW35" s="165"/>
      <c r="EX35" s="165"/>
      <c r="EY35" s="165"/>
      <c r="EZ35" s="165"/>
      <c r="FA35" s="165"/>
      <c r="FB35" s="165"/>
      <c r="FC35" s="165"/>
      <c r="FD35" s="165"/>
      <c r="FE35" s="165"/>
      <c r="FF35" s="165"/>
      <c r="FG35" s="165"/>
      <c r="FH35" s="165"/>
      <c r="FI35" s="165"/>
      <c r="FJ35" s="165"/>
      <c r="FK35" s="165"/>
      <c r="FL35" s="165"/>
      <c r="FM35" s="165"/>
      <c r="FN35" s="165"/>
      <c r="FO35" s="165"/>
      <c r="FP35" s="165"/>
      <c r="FQ35" s="165"/>
      <c r="FR35" s="165"/>
      <c r="FS35" s="165"/>
      <c r="FT35" s="165"/>
      <c r="FU35" s="165"/>
      <c r="FV35" s="165"/>
      <c r="FW35" s="165"/>
      <c r="FX35" s="165"/>
    </row>
    <row r="36" spans="1:180" s="162" customFormat="1" ht="45" customHeight="1">
      <c r="B36" s="278"/>
      <c r="C36" s="692" t="s">
        <v>25</v>
      </c>
      <c r="D36" s="693"/>
      <c r="E36" s="693"/>
      <c r="F36" s="693"/>
      <c r="G36" s="694"/>
      <c r="H36" s="230"/>
      <c r="I36" s="1239"/>
      <c r="J36" s="1239"/>
      <c r="K36" s="1239"/>
      <c r="L36" s="1239"/>
      <c r="M36" s="1239"/>
      <c r="N36" s="234">
        <f>SUM(H36:M36)</f>
        <v>0</v>
      </c>
      <c r="O36" s="203"/>
      <c r="P36" s="1239"/>
      <c r="Q36" s="1239"/>
      <c r="R36" s="203"/>
      <c r="S36" s="44"/>
      <c r="T36" s="683"/>
      <c r="U36" s="684"/>
      <c r="V36" s="684"/>
      <c r="W36" s="684"/>
      <c r="X36" s="684"/>
      <c r="Y36" s="684"/>
      <c r="Z36" s="684"/>
      <c r="AA36" s="684"/>
      <c r="AB36" s="684"/>
      <c r="AC36" s="684"/>
      <c r="AD36" s="685"/>
      <c r="AE36" s="203"/>
      <c r="AF36" s="203"/>
      <c r="AG36" s="668"/>
      <c r="AH36" s="669"/>
      <c r="AI36" s="669"/>
      <c r="AJ36" s="669"/>
      <c r="AK36" s="669"/>
      <c r="AL36" s="669"/>
      <c r="AM36" s="669"/>
      <c r="AN36" s="669"/>
      <c r="AO36" s="669"/>
      <c r="AP36" s="669"/>
      <c r="AQ36" s="670"/>
      <c r="AR36" s="224"/>
      <c r="AS36" s="165"/>
      <c r="AT36" s="165"/>
      <c r="AU36" s="162" t="s">
        <v>311</v>
      </c>
      <c r="AV36" s="165"/>
      <c r="AW36" s="605" t="s">
        <v>426</v>
      </c>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5"/>
      <c r="CN36" s="165"/>
      <c r="CO36" s="165"/>
      <c r="CP36" s="165"/>
      <c r="CQ36" s="165"/>
      <c r="CR36" s="165"/>
      <c r="CS36" s="165"/>
      <c r="CT36" s="165"/>
      <c r="CU36" s="165"/>
      <c r="CV36" s="165"/>
      <c r="CW36" s="165"/>
      <c r="CX36" s="165"/>
      <c r="CY36" s="165"/>
      <c r="CZ36" s="165"/>
      <c r="DA36" s="165"/>
      <c r="DB36" s="165"/>
      <c r="DC36" s="165"/>
      <c r="DD36" s="165"/>
      <c r="DE36" s="165"/>
      <c r="DF36" s="165"/>
      <c r="DG36" s="165"/>
      <c r="DH36" s="165"/>
      <c r="DI36" s="165"/>
      <c r="DJ36" s="165"/>
      <c r="DK36" s="165"/>
      <c r="DL36" s="165"/>
      <c r="DM36" s="165"/>
      <c r="DN36" s="165"/>
      <c r="DO36" s="165"/>
      <c r="DP36" s="165"/>
      <c r="DQ36" s="165"/>
      <c r="DR36" s="165"/>
      <c r="DS36" s="165"/>
      <c r="DT36" s="165"/>
      <c r="DU36" s="165"/>
      <c r="DV36" s="165"/>
      <c r="DW36" s="165"/>
      <c r="DX36" s="165"/>
      <c r="DY36" s="165"/>
      <c r="DZ36" s="165"/>
      <c r="EA36" s="165"/>
      <c r="EB36" s="165"/>
      <c r="EC36" s="165"/>
      <c r="ED36" s="165"/>
      <c r="EE36" s="165"/>
      <c r="EF36" s="165"/>
      <c r="EG36" s="165"/>
      <c r="EH36" s="165"/>
      <c r="EI36" s="165"/>
      <c r="EJ36" s="165"/>
      <c r="EK36" s="165"/>
      <c r="EL36" s="165"/>
      <c r="EM36" s="165"/>
      <c r="EN36" s="165"/>
      <c r="EO36" s="165"/>
      <c r="EP36" s="165"/>
      <c r="EQ36" s="165"/>
      <c r="ER36" s="165"/>
      <c r="ES36" s="165"/>
      <c r="ET36" s="165"/>
      <c r="EU36" s="165"/>
      <c r="EV36" s="165"/>
      <c r="EW36" s="165"/>
      <c r="EX36" s="165"/>
      <c r="EY36" s="165"/>
      <c r="EZ36" s="165"/>
      <c r="FA36" s="165"/>
      <c r="FB36" s="165"/>
      <c r="FC36" s="165"/>
      <c r="FD36" s="165"/>
      <c r="FE36" s="165"/>
      <c r="FF36" s="165"/>
      <c r="FG36" s="165"/>
      <c r="FH36" s="165"/>
      <c r="FI36" s="165"/>
      <c r="FJ36" s="165"/>
      <c r="FK36" s="165"/>
      <c r="FL36" s="165"/>
      <c r="FM36" s="165"/>
      <c r="FN36" s="165"/>
      <c r="FO36" s="165"/>
      <c r="FP36" s="165"/>
      <c r="FQ36" s="165"/>
      <c r="FR36" s="165"/>
      <c r="FS36" s="165"/>
      <c r="FT36" s="165"/>
      <c r="FU36" s="165"/>
      <c r="FV36" s="165"/>
      <c r="FW36" s="165"/>
      <c r="FX36" s="165"/>
    </row>
    <row r="37" spans="1:180" s="162" customFormat="1" ht="42" customHeight="1">
      <c r="B37" s="278"/>
      <c r="C37" s="692" t="s">
        <v>26</v>
      </c>
      <c r="D37" s="693"/>
      <c r="E37" s="693"/>
      <c r="F37" s="693"/>
      <c r="G37" s="694"/>
      <c r="H37" s="232"/>
      <c r="I37" s="1239"/>
      <c r="J37" s="1239"/>
      <c r="K37" s="1239"/>
      <c r="L37" s="1239"/>
      <c r="M37" s="1239"/>
      <c r="N37" s="234">
        <f>SUM(H37:M37)</f>
        <v>0</v>
      </c>
      <c r="O37" s="203"/>
      <c r="P37" s="1239"/>
      <c r="Q37" s="1239"/>
      <c r="R37" s="203"/>
      <c r="S37" s="44"/>
      <c r="T37" s="686"/>
      <c r="U37" s="687"/>
      <c r="V37" s="687"/>
      <c r="W37" s="687"/>
      <c r="X37" s="687"/>
      <c r="Y37" s="687"/>
      <c r="Z37" s="687"/>
      <c r="AA37" s="687"/>
      <c r="AB37" s="687"/>
      <c r="AC37" s="687"/>
      <c r="AD37" s="688"/>
      <c r="AE37" s="203"/>
      <c r="AF37" s="203"/>
      <c r="AG37" s="668"/>
      <c r="AH37" s="669"/>
      <c r="AI37" s="669"/>
      <c r="AJ37" s="669"/>
      <c r="AK37" s="669"/>
      <c r="AL37" s="669"/>
      <c r="AM37" s="669"/>
      <c r="AN37" s="669"/>
      <c r="AO37" s="669"/>
      <c r="AP37" s="669"/>
      <c r="AQ37" s="670"/>
      <c r="AR37" s="224"/>
      <c r="AS37" s="165"/>
      <c r="AT37" s="165"/>
      <c r="AU37" s="162" t="s">
        <v>312</v>
      </c>
      <c r="AV37" s="165"/>
      <c r="AW37" s="605" t="s">
        <v>427</v>
      </c>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5"/>
      <c r="CE37" s="165"/>
      <c r="CF37" s="165"/>
      <c r="CG37" s="165"/>
      <c r="CH37" s="165"/>
      <c r="CI37" s="165"/>
      <c r="CJ37" s="165"/>
      <c r="CK37" s="165"/>
      <c r="CL37" s="165"/>
      <c r="CM37" s="165"/>
      <c r="CN37" s="165"/>
      <c r="CO37" s="165"/>
      <c r="CP37" s="165"/>
      <c r="CQ37" s="165"/>
      <c r="CR37" s="165"/>
      <c r="CS37" s="165"/>
      <c r="CT37" s="165"/>
      <c r="CU37" s="165"/>
      <c r="CV37" s="165"/>
      <c r="CW37" s="165"/>
      <c r="CX37" s="165"/>
      <c r="CY37" s="165"/>
      <c r="CZ37" s="165"/>
      <c r="DA37" s="165"/>
      <c r="DB37" s="165"/>
      <c r="DC37" s="165"/>
      <c r="DD37" s="165"/>
      <c r="DE37" s="165"/>
      <c r="DF37" s="165"/>
      <c r="DG37" s="165"/>
      <c r="DH37" s="165"/>
      <c r="DI37" s="165"/>
      <c r="DJ37" s="165"/>
      <c r="DK37" s="165"/>
      <c r="DL37" s="165"/>
      <c r="DM37" s="165"/>
      <c r="DN37" s="165"/>
      <c r="DO37" s="165"/>
      <c r="DP37" s="165"/>
      <c r="DQ37" s="165"/>
      <c r="DR37" s="165"/>
      <c r="DS37" s="165"/>
      <c r="DT37" s="165"/>
      <c r="DU37" s="165"/>
      <c r="DV37" s="165"/>
      <c r="DW37" s="165"/>
      <c r="DX37" s="165"/>
      <c r="DY37" s="165"/>
      <c r="DZ37" s="165"/>
      <c r="EA37" s="165"/>
      <c r="EB37" s="165"/>
      <c r="EC37" s="165"/>
      <c r="ED37" s="165"/>
      <c r="EE37" s="165"/>
      <c r="EF37" s="165"/>
      <c r="EG37" s="165"/>
      <c r="EH37" s="165"/>
      <c r="EI37" s="165"/>
      <c r="EJ37" s="165"/>
      <c r="EK37" s="165"/>
      <c r="EL37" s="165"/>
      <c r="EM37" s="165"/>
      <c r="EN37" s="165"/>
      <c r="EO37" s="165"/>
      <c r="EP37" s="165"/>
      <c r="EQ37" s="165"/>
      <c r="ER37" s="165"/>
      <c r="ES37" s="165"/>
      <c r="ET37" s="165"/>
      <c r="EU37" s="165"/>
      <c r="EV37" s="165"/>
      <c r="EW37" s="165"/>
      <c r="EX37" s="165"/>
      <c r="EY37" s="165"/>
      <c r="EZ37" s="165"/>
      <c r="FA37" s="165"/>
      <c r="FB37" s="165"/>
      <c r="FC37" s="165"/>
      <c r="FD37" s="165"/>
      <c r="FE37" s="165"/>
      <c r="FF37" s="165"/>
      <c r="FG37" s="165"/>
      <c r="FH37" s="165"/>
      <c r="FI37" s="165"/>
      <c r="FJ37" s="165"/>
      <c r="FK37" s="165"/>
      <c r="FL37" s="165"/>
      <c r="FM37" s="165"/>
      <c r="FN37" s="165"/>
      <c r="FO37" s="165"/>
      <c r="FP37" s="165"/>
      <c r="FQ37" s="165"/>
      <c r="FR37" s="165"/>
      <c r="FS37" s="165"/>
      <c r="FT37" s="165"/>
      <c r="FU37" s="165"/>
      <c r="FV37" s="165"/>
      <c r="FW37" s="165"/>
      <c r="FX37" s="165"/>
    </row>
    <row r="38" spans="1:180" s="162" customFormat="1" ht="33.9" customHeight="1">
      <c r="B38" s="278"/>
      <c r="C38" s="692" t="s">
        <v>27</v>
      </c>
      <c r="D38" s="693"/>
      <c r="E38" s="693"/>
      <c r="F38" s="693"/>
      <c r="G38" s="694"/>
      <c r="H38" s="233">
        <f>SUM(H35:H37)</f>
        <v>0</v>
      </c>
      <c r="I38" s="695">
        <f>SUM(I35:K37)</f>
        <v>0</v>
      </c>
      <c r="J38" s="695"/>
      <c r="K38" s="695"/>
      <c r="L38" s="695">
        <f>SUM(L35:M37)</f>
        <v>0</v>
      </c>
      <c r="M38" s="695"/>
      <c r="N38" s="474">
        <f>H38+I38+L38</f>
        <v>0</v>
      </c>
      <c r="O38" s="203"/>
      <c r="P38" s="696">
        <f>P35+P36+P37</f>
        <v>0</v>
      </c>
      <c r="Q38" s="697"/>
      <c r="R38" s="203"/>
      <c r="S38" s="44"/>
      <c r="T38" s="689"/>
      <c r="U38" s="690"/>
      <c r="V38" s="690"/>
      <c r="W38" s="690"/>
      <c r="X38" s="690"/>
      <c r="Y38" s="690"/>
      <c r="Z38" s="690"/>
      <c r="AA38" s="690"/>
      <c r="AB38" s="690"/>
      <c r="AC38" s="690"/>
      <c r="AD38" s="691"/>
      <c r="AE38" s="203"/>
      <c r="AF38" s="203"/>
      <c r="AG38" s="668"/>
      <c r="AH38" s="669"/>
      <c r="AI38" s="669"/>
      <c r="AJ38" s="669"/>
      <c r="AK38" s="669"/>
      <c r="AL38" s="669"/>
      <c r="AM38" s="669"/>
      <c r="AN38" s="669"/>
      <c r="AO38" s="669"/>
      <c r="AP38" s="669"/>
      <c r="AQ38" s="670"/>
      <c r="AR38" s="224"/>
      <c r="AS38" s="165"/>
      <c r="AT38" s="165" t="s">
        <v>15</v>
      </c>
      <c r="AV38" s="165"/>
      <c r="AW38" s="605" t="s">
        <v>428</v>
      </c>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165"/>
      <c r="CJ38" s="165"/>
      <c r="CK38" s="165"/>
      <c r="CL38" s="165"/>
      <c r="CM38" s="165"/>
      <c r="CN38" s="165"/>
      <c r="CO38" s="165"/>
      <c r="CP38" s="165"/>
      <c r="CQ38" s="165"/>
      <c r="CR38" s="165"/>
      <c r="CS38" s="165"/>
      <c r="CT38" s="165"/>
      <c r="CU38" s="165"/>
      <c r="CV38" s="165"/>
      <c r="CW38" s="165"/>
      <c r="CX38" s="165"/>
      <c r="CY38" s="165"/>
      <c r="CZ38" s="165"/>
      <c r="DA38" s="165"/>
      <c r="DB38" s="165"/>
      <c r="DC38" s="165"/>
      <c r="DD38" s="165"/>
      <c r="DE38" s="165"/>
      <c r="DF38" s="165"/>
      <c r="DG38" s="165"/>
      <c r="DH38" s="165"/>
      <c r="DI38" s="165"/>
      <c r="DJ38" s="165"/>
      <c r="DK38" s="165"/>
      <c r="DL38" s="165"/>
      <c r="DM38" s="165"/>
      <c r="DN38" s="165"/>
      <c r="DO38" s="165"/>
      <c r="DP38" s="165"/>
      <c r="DQ38" s="165"/>
      <c r="DR38" s="165"/>
      <c r="DS38" s="165"/>
      <c r="DT38" s="165"/>
      <c r="DU38" s="165"/>
      <c r="DV38" s="165"/>
      <c r="DW38" s="165"/>
      <c r="DX38" s="165"/>
      <c r="DY38" s="165"/>
      <c r="DZ38" s="165"/>
      <c r="EA38" s="165"/>
      <c r="EB38" s="165"/>
      <c r="EC38" s="165"/>
      <c r="ED38" s="165"/>
      <c r="EE38" s="165"/>
      <c r="EF38" s="165"/>
      <c r="EG38" s="165"/>
      <c r="EH38" s="165"/>
      <c r="EI38" s="165"/>
      <c r="EJ38" s="165"/>
      <c r="EK38" s="165"/>
      <c r="EL38" s="165"/>
      <c r="EM38" s="165"/>
      <c r="EN38" s="165"/>
      <c r="EO38" s="165"/>
      <c r="EP38" s="165"/>
      <c r="EQ38" s="165"/>
      <c r="ER38" s="165"/>
      <c r="ES38" s="165"/>
      <c r="ET38" s="165"/>
      <c r="EU38" s="165"/>
      <c r="EV38" s="165"/>
      <c r="EW38" s="165"/>
      <c r="EX38" s="165"/>
      <c r="EY38" s="165"/>
      <c r="EZ38" s="165"/>
      <c r="FA38" s="165"/>
      <c r="FB38" s="165"/>
      <c r="FC38" s="165"/>
      <c r="FD38" s="165"/>
      <c r="FE38" s="165"/>
      <c r="FF38" s="165"/>
      <c r="FG38" s="165"/>
      <c r="FH38" s="165"/>
      <c r="FI38" s="165"/>
      <c r="FJ38" s="165"/>
      <c r="FK38" s="165"/>
      <c r="FL38" s="165"/>
      <c r="FM38" s="165"/>
      <c r="FN38" s="165"/>
      <c r="FO38" s="165"/>
      <c r="FP38" s="165"/>
      <c r="FQ38" s="165"/>
      <c r="FR38" s="165"/>
      <c r="FS38" s="165"/>
      <c r="FT38" s="165"/>
      <c r="FU38" s="165"/>
      <c r="FV38" s="165"/>
      <c r="FW38" s="165"/>
      <c r="FX38" s="165"/>
    </row>
    <row r="39" spans="1:180" s="162" customFormat="1" ht="26.25" customHeight="1">
      <c r="B39" s="278"/>
      <c r="C39" s="1237" t="s">
        <v>317</v>
      </c>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224"/>
      <c r="AS39" s="165"/>
      <c r="AT39" s="165" t="s">
        <v>15</v>
      </c>
      <c r="AU39" s="162" t="s">
        <v>313</v>
      </c>
      <c r="AV39" s="165"/>
      <c r="AW39" s="605" t="s">
        <v>429</v>
      </c>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165"/>
      <c r="CJ39" s="165"/>
      <c r="CK39" s="165"/>
      <c r="CL39" s="165"/>
      <c r="CM39" s="165"/>
      <c r="CN39" s="165"/>
      <c r="CO39" s="165"/>
      <c r="CP39" s="165"/>
      <c r="CQ39" s="165"/>
      <c r="CR39" s="165"/>
      <c r="CS39" s="165"/>
      <c r="CT39" s="165"/>
      <c r="CU39" s="165"/>
      <c r="CV39" s="165"/>
      <c r="CW39" s="165"/>
      <c r="CX39" s="165"/>
      <c r="CY39" s="165"/>
      <c r="CZ39" s="165"/>
      <c r="DA39" s="165"/>
      <c r="DB39" s="165"/>
      <c r="DC39" s="165"/>
      <c r="DD39" s="165"/>
      <c r="DE39" s="165"/>
      <c r="DF39" s="165"/>
      <c r="DG39" s="165"/>
      <c r="DH39" s="165"/>
      <c r="DI39" s="165"/>
      <c r="DJ39" s="165"/>
      <c r="DK39" s="165"/>
      <c r="DL39" s="165"/>
      <c r="DM39" s="165"/>
      <c r="DN39" s="165"/>
      <c r="DO39" s="165"/>
      <c r="DP39" s="165"/>
      <c r="DQ39" s="165"/>
      <c r="DR39" s="165"/>
      <c r="DS39" s="165"/>
      <c r="DT39" s="165"/>
      <c r="DU39" s="165"/>
      <c r="DV39" s="165"/>
      <c r="DW39" s="165"/>
      <c r="DX39" s="165"/>
      <c r="DY39" s="165"/>
      <c r="DZ39" s="165"/>
      <c r="EA39" s="165"/>
      <c r="EB39" s="165"/>
      <c r="EC39" s="165"/>
      <c r="ED39" s="165"/>
      <c r="EE39" s="165"/>
      <c r="EF39" s="165"/>
      <c r="EG39" s="165"/>
      <c r="EH39" s="165"/>
      <c r="EI39" s="165"/>
      <c r="EJ39" s="165"/>
      <c r="EK39" s="165"/>
      <c r="EL39" s="165"/>
      <c r="EM39" s="165"/>
      <c r="EN39" s="165"/>
      <c r="EO39" s="165"/>
      <c r="EP39" s="165"/>
      <c r="EQ39" s="165"/>
      <c r="ER39" s="165"/>
      <c r="ES39" s="165"/>
      <c r="ET39" s="165"/>
      <c r="EU39" s="165"/>
      <c r="EV39" s="165"/>
      <c r="EW39" s="165"/>
      <c r="EX39" s="165"/>
      <c r="EY39" s="165"/>
      <c r="EZ39" s="165"/>
      <c r="FA39" s="165"/>
      <c r="FB39" s="165"/>
      <c r="FC39" s="165"/>
      <c r="FD39" s="165"/>
      <c r="FE39" s="165"/>
      <c r="FF39" s="165"/>
      <c r="FG39" s="165"/>
      <c r="FH39" s="165"/>
      <c r="FI39" s="165"/>
      <c r="FJ39" s="165"/>
      <c r="FK39" s="165"/>
      <c r="FL39" s="165"/>
      <c r="FM39" s="165"/>
      <c r="FN39" s="165"/>
      <c r="FO39" s="165"/>
      <c r="FP39" s="165"/>
      <c r="FQ39" s="165"/>
      <c r="FR39" s="165"/>
      <c r="FS39" s="165"/>
      <c r="FT39" s="165"/>
      <c r="FU39" s="165"/>
      <c r="FV39" s="165"/>
      <c r="FW39" s="165"/>
      <c r="FX39" s="165"/>
    </row>
    <row r="40" spans="1:180" s="162" customFormat="1" ht="13.5" customHeight="1" thickBot="1">
      <c r="A40" s="156"/>
      <c r="B40" s="278"/>
      <c r="C40" s="235"/>
      <c r="D40" s="236"/>
      <c r="E40" s="236"/>
      <c r="F40" s="236"/>
      <c r="G40" s="236"/>
      <c r="H40" s="236"/>
      <c r="I40" s="236"/>
      <c r="J40" s="236"/>
      <c r="K40" s="236"/>
      <c r="L40" s="236"/>
      <c r="M40" s="236"/>
      <c r="N40" s="236"/>
      <c r="O40" s="237"/>
      <c r="P40" s="237"/>
      <c r="Q40" s="237"/>
      <c r="R40" s="237"/>
      <c r="S40" s="237"/>
      <c r="T40" s="237"/>
      <c r="U40" s="237"/>
      <c r="V40" s="237"/>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24"/>
      <c r="AS40" s="165"/>
      <c r="AT40" s="165"/>
      <c r="AU40" s="162" t="s">
        <v>332</v>
      </c>
      <c r="AV40" s="165"/>
      <c r="AW40" s="605" t="s">
        <v>430</v>
      </c>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5"/>
      <c r="CY40" s="165"/>
      <c r="CZ40" s="165"/>
      <c r="DA40" s="165"/>
      <c r="DB40" s="165"/>
      <c r="DC40" s="165"/>
      <c r="DD40" s="165"/>
      <c r="DE40" s="165"/>
      <c r="DF40" s="165"/>
      <c r="DG40" s="165"/>
      <c r="DH40" s="165"/>
      <c r="DI40" s="165"/>
      <c r="DJ40" s="165"/>
      <c r="DK40" s="165"/>
      <c r="DL40" s="165"/>
      <c r="DM40" s="165"/>
      <c r="DN40" s="165"/>
      <c r="DO40" s="165"/>
      <c r="DP40" s="165"/>
      <c r="DQ40" s="165"/>
      <c r="DR40" s="165"/>
      <c r="DS40" s="165"/>
      <c r="DT40" s="165"/>
      <c r="DU40" s="165"/>
      <c r="DV40" s="165"/>
      <c r="DW40" s="165"/>
      <c r="DX40" s="165"/>
      <c r="DY40" s="165"/>
      <c r="DZ40" s="165"/>
      <c r="EA40" s="165"/>
      <c r="EB40" s="165"/>
      <c r="EC40" s="165"/>
      <c r="ED40" s="165"/>
      <c r="EE40" s="165"/>
      <c r="EF40" s="165"/>
      <c r="EG40" s="165"/>
      <c r="EH40" s="165"/>
      <c r="EI40" s="165"/>
      <c r="EJ40" s="165"/>
      <c r="EK40" s="165"/>
      <c r="EL40" s="165"/>
      <c r="EM40" s="165"/>
      <c r="EN40" s="165"/>
      <c r="EO40" s="165"/>
      <c r="EP40" s="165"/>
      <c r="EQ40" s="165"/>
      <c r="ER40" s="165"/>
      <c r="ES40" s="165"/>
      <c r="ET40" s="165"/>
      <c r="EU40" s="165"/>
      <c r="EV40" s="165"/>
      <c r="EW40" s="165"/>
      <c r="EX40" s="165"/>
      <c r="EY40" s="165"/>
      <c r="EZ40" s="165"/>
      <c r="FA40" s="165"/>
      <c r="FB40" s="165"/>
      <c r="FC40" s="165"/>
      <c r="FD40" s="165"/>
      <c r="FE40" s="165"/>
      <c r="FF40" s="165"/>
      <c r="FG40" s="165"/>
      <c r="FH40" s="165"/>
      <c r="FI40" s="165"/>
      <c r="FJ40" s="165"/>
      <c r="FK40" s="165"/>
      <c r="FL40" s="165"/>
      <c r="FM40" s="165"/>
      <c r="FN40" s="165"/>
      <c r="FO40" s="165"/>
      <c r="FP40" s="165"/>
      <c r="FQ40" s="165"/>
      <c r="FR40" s="165"/>
      <c r="FS40" s="165"/>
      <c r="FT40" s="165"/>
      <c r="FU40" s="165"/>
      <c r="FV40" s="165"/>
      <c r="FW40" s="165"/>
      <c r="FX40" s="165"/>
    </row>
    <row r="41" spans="1:180" s="162" customFormat="1" ht="26.25" customHeight="1">
      <c r="A41" s="156"/>
      <c r="B41" s="278"/>
      <c r="C41" s="1247" t="s">
        <v>28</v>
      </c>
      <c r="D41" s="1248"/>
      <c r="E41" s="1248"/>
      <c r="F41" s="1248"/>
      <c r="G41" s="1248"/>
      <c r="H41" s="1248"/>
      <c r="I41" s="1248"/>
      <c r="J41" s="1248"/>
      <c r="K41" s="1248"/>
      <c r="L41" s="1248"/>
      <c r="M41" s="1248"/>
      <c r="N41" s="1248"/>
      <c r="O41" s="1248"/>
      <c r="P41" s="1248"/>
      <c r="Q41" s="1248"/>
      <c r="R41" s="1248"/>
      <c r="S41" s="1248"/>
      <c r="T41" s="1248"/>
      <c r="U41" s="1248"/>
      <c r="V41" s="1248"/>
      <c r="W41" s="680" t="s">
        <v>318</v>
      </c>
      <c r="X41" s="681"/>
      <c r="Y41" s="681"/>
      <c r="Z41" s="681"/>
      <c r="AA41" s="681"/>
      <c r="AB41" s="681"/>
      <c r="AC41" s="681"/>
      <c r="AD41" s="681"/>
      <c r="AE41" s="681"/>
      <c r="AF41" s="681"/>
      <c r="AG41" s="681"/>
      <c r="AH41" s="681"/>
      <c r="AI41" s="681"/>
      <c r="AJ41" s="681"/>
      <c r="AK41" s="681"/>
      <c r="AL41" s="681"/>
      <c r="AM41" s="681"/>
      <c r="AN41" s="681"/>
      <c r="AO41" s="681"/>
      <c r="AP41" s="681"/>
      <c r="AQ41" s="682"/>
      <c r="AR41" s="224"/>
      <c r="AS41" s="165"/>
      <c r="AT41" s="165"/>
      <c r="AU41" s="162" t="s">
        <v>333</v>
      </c>
      <c r="AV41" s="165"/>
      <c r="AW41" s="606" t="s">
        <v>431</v>
      </c>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5"/>
      <c r="CY41" s="165"/>
      <c r="CZ41" s="165"/>
      <c r="DA41" s="165"/>
      <c r="DB41" s="165"/>
      <c r="DC41" s="165"/>
      <c r="DD41" s="165"/>
      <c r="DE41" s="165"/>
      <c r="DF41" s="165"/>
      <c r="DG41" s="165"/>
      <c r="DH41" s="165"/>
      <c r="DI41" s="165"/>
      <c r="DJ41" s="165"/>
      <c r="DK41" s="165"/>
      <c r="DL41" s="165"/>
      <c r="DM41" s="165"/>
      <c r="DN41" s="165"/>
      <c r="DO41" s="165"/>
      <c r="DP41" s="165"/>
      <c r="DQ41" s="165"/>
      <c r="DR41" s="165"/>
      <c r="DS41" s="165"/>
      <c r="DT41" s="165"/>
      <c r="DU41" s="165"/>
      <c r="DV41" s="165"/>
      <c r="DW41" s="165"/>
      <c r="DX41" s="165"/>
      <c r="DY41" s="165"/>
      <c r="DZ41" s="165"/>
      <c r="EA41" s="165"/>
      <c r="EB41" s="165"/>
      <c r="EC41" s="165"/>
      <c r="ED41" s="165"/>
      <c r="EE41" s="165"/>
      <c r="EF41" s="165"/>
      <c r="EG41" s="165"/>
      <c r="EH41" s="165"/>
      <c r="EI41" s="165"/>
      <c r="EJ41" s="165"/>
      <c r="EK41" s="165"/>
      <c r="EL41" s="165"/>
      <c r="EM41" s="165"/>
      <c r="EN41" s="165"/>
      <c r="EO41" s="165"/>
      <c r="EP41" s="165"/>
      <c r="EQ41" s="165"/>
      <c r="ER41" s="165"/>
      <c r="ES41" s="165"/>
      <c r="ET41" s="165"/>
      <c r="EU41" s="165"/>
      <c r="EV41" s="165"/>
      <c r="EW41" s="165"/>
      <c r="EX41" s="165"/>
      <c r="EY41" s="165"/>
      <c r="EZ41" s="165"/>
      <c r="FA41" s="165"/>
      <c r="FB41" s="165"/>
      <c r="FC41" s="165"/>
      <c r="FD41" s="165"/>
      <c r="FE41" s="165"/>
      <c r="FF41" s="165"/>
      <c r="FG41" s="165"/>
      <c r="FH41" s="165"/>
      <c r="FI41" s="165"/>
      <c r="FJ41" s="165"/>
      <c r="FK41" s="165"/>
      <c r="FL41" s="165"/>
      <c r="FM41" s="165"/>
      <c r="FN41" s="165"/>
      <c r="FO41" s="165"/>
      <c r="FP41" s="165"/>
      <c r="FQ41" s="165"/>
      <c r="FR41" s="165"/>
      <c r="FS41" s="165"/>
      <c r="FT41" s="165"/>
      <c r="FU41" s="165"/>
      <c r="FV41" s="165"/>
      <c r="FW41" s="165"/>
      <c r="FX41" s="165"/>
    </row>
    <row r="42" spans="1:180" s="162" customFormat="1" ht="26.25" customHeight="1">
      <c r="A42" s="156"/>
      <c r="B42" s="278"/>
      <c r="C42" s="1249"/>
      <c r="D42" s="1250"/>
      <c r="E42" s="1250"/>
      <c r="F42" s="1250"/>
      <c r="G42" s="1250"/>
      <c r="H42" s="1250"/>
      <c r="I42" s="1250"/>
      <c r="J42" s="1250"/>
      <c r="K42" s="1250"/>
      <c r="L42" s="1250"/>
      <c r="M42" s="1250"/>
      <c r="N42" s="1250"/>
      <c r="O42" s="1250"/>
      <c r="P42" s="1250"/>
      <c r="Q42" s="1250"/>
      <c r="R42" s="1250"/>
      <c r="S42" s="1250"/>
      <c r="T42" s="1250"/>
      <c r="U42" s="1250"/>
      <c r="V42" s="1250"/>
      <c r="W42" s="674" t="s">
        <v>906</v>
      </c>
      <c r="X42" s="675"/>
      <c r="Y42" s="675"/>
      <c r="Z42" s="675"/>
      <c r="AA42" s="675"/>
      <c r="AB42" s="675"/>
      <c r="AC42" s="676"/>
      <c r="AD42" s="674">
        <v>2017</v>
      </c>
      <c r="AE42" s="675"/>
      <c r="AF42" s="675"/>
      <c r="AG42" s="675"/>
      <c r="AH42" s="675"/>
      <c r="AI42" s="675"/>
      <c r="AJ42" s="676"/>
      <c r="AK42" s="674" t="s">
        <v>29</v>
      </c>
      <c r="AL42" s="675"/>
      <c r="AM42" s="675"/>
      <c r="AN42" s="675"/>
      <c r="AO42" s="675"/>
      <c r="AP42" s="675"/>
      <c r="AQ42" s="1238"/>
      <c r="AR42" s="224"/>
      <c r="AS42" s="165"/>
      <c r="AT42" s="165"/>
      <c r="AU42" s="162" t="s">
        <v>334</v>
      </c>
      <c r="AV42" s="165"/>
      <c r="AW42" s="605" t="s">
        <v>432</v>
      </c>
      <c r="AX42" s="165"/>
      <c r="AY42" s="165"/>
      <c r="AZ42" s="165"/>
      <c r="BA42" s="165"/>
      <c r="BB42" s="165"/>
      <c r="BC42" s="165"/>
      <c r="BD42" s="165"/>
      <c r="BE42" s="165"/>
      <c r="BF42" s="165"/>
      <c r="BG42" s="165"/>
      <c r="BH42" s="165"/>
      <c r="BI42" s="165"/>
      <c r="BJ42" s="165"/>
      <c r="BK42" s="165"/>
      <c r="BL42" s="165"/>
      <c r="BM42" s="165"/>
      <c r="BN42" s="165"/>
      <c r="BO42" s="165"/>
      <c r="BP42" s="165"/>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5"/>
      <c r="CY42" s="165"/>
      <c r="CZ42" s="165"/>
      <c r="DA42" s="165"/>
      <c r="DB42" s="165"/>
      <c r="DC42" s="165"/>
      <c r="DD42" s="165"/>
      <c r="DE42" s="165"/>
      <c r="DF42" s="165"/>
      <c r="DG42" s="165"/>
      <c r="DH42" s="165"/>
      <c r="DI42" s="165"/>
      <c r="DJ42" s="165"/>
      <c r="DK42" s="165"/>
      <c r="DL42" s="165"/>
      <c r="DM42" s="165"/>
      <c r="DN42" s="165"/>
      <c r="DO42" s="165"/>
      <c r="DP42" s="165"/>
      <c r="DQ42" s="165"/>
      <c r="DR42" s="165"/>
      <c r="DS42" s="165"/>
      <c r="DT42" s="165"/>
      <c r="DU42" s="165"/>
      <c r="DV42" s="165"/>
      <c r="DW42" s="165"/>
      <c r="DX42" s="165"/>
      <c r="DY42" s="165"/>
      <c r="DZ42" s="165"/>
      <c r="EA42" s="165"/>
      <c r="EB42" s="165"/>
      <c r="EC42" s="165"/>
      <c r="ED42" s="165"/>
      <c r="EE42" s="165"/>
      <c r="EF42" s="165"/>
      <c r="EG42" s="165"/>
      <c r="EH42" s="165"/>
      <c r="EI42" s="165"/>
      <c r="EJ42" s="165"/>
      <c r="EK42" s="165"/>
      <c r="EL42" s="165"/>
      <c r="EM42" s="165"/>
      <c r="EN42" s="165"/>
      <c r="EO42" s="165"/>
      <c r="EP42" s="165"/>
      <c r="EQ42" s="165"/>
      <c r="ER42" s="165"/>
      <c r="ES42" s="165"/>
      <c r="ET42" s="165"/>
      <c r="EU42" s="165"/>
      <c r="EV42" s="165"/>
      <c r="EW42" s="165"/>
      <c r="EX42" s="165"/>
      <c r="EY42" s="165"/>
      <c r="EZ42" s="165"/>
      <c r="FA42" s="165"/>
      <c r="FB42" s="165"/>
      <c r="FC42" s="165"/>
      <c r="FD42" s="165"/>
      <c r="FE42" s="165"/>
      <c r="FF42" s="165"/>
      <c r="FG42" s="165"/>
      <c r="FH42" s="165"/>
      <c r="FI42" s="165"/>
      <c r="FJ42" s="165"/>
      <c r="FK42" s="165"/>
      <c r="FL42" s="165"/>
      <c r="FM42" s="165"/>
      <c r="FN42" s="165"/>
      <c r="FO42" s="165"/>
      <c r="FP42" s="165"/>
      <c r="FQ42" s="165"/>
      <c r="FR42" s="165"/>
      <c r="FS42" s="165"/>
      <c r="FT42" s="165"/>
      <c r="FU42" s="165"/>
      <c r="FV42" s="165"/>
      <c r="FW42" s="165"/>
      <c r="FX42" s="165"/>
    </row>
    <row r="43" spans="1:180" s="162" customFormat="1" ht="12.75" customHeight="1">
      <c r="A43" s="156"/>
      <c r="B43" s="278"/>
      <c r="C43" s="671" t="s">
        <v>30</v>
      </c>
      <c r="D43" s="672"/>
      <c r="E43" s="672"/>
      <c r="F43" s="672"/>
      <c r="G43" s="672"/>
      <c r="H43" s="672"/>
      <c r="I43" s="672"/>
      <c r="J43" s="672"/>
      <c r="K43" s="672"/>
      <c r="L43" s="672"/>
      <c r="M43" s="672"/>
      <c r="N43" s="672"/>
      <c r="O43" s="672"/>
      <c r="P43" s="672"/>
      <c r="Q43" s="672"/>
      <c r="R43" s="672"/>
      <c r="S43" s="672"/>
      <c r="T43" s="672"/>
      <c r="U43" s="672"/>
      <c r="V43" s="673"/>
      <c r="W43" s="613"/>
      <c r="X43" s="614"/>
      <c r="Y43" s="614"/>
      <c r="Z43" s="614"/>
      <c r="AA43" s="614"/>
      <c r="AB43" s="614"/>
      <c r="AC43" s="615"/>
      <c r="AD43" s="613"/>
      <c r="AE43" s="614"/>
      <c r="AF43" s="614"/>
      <c r="AG43" s="614"/>
      <c r="AH43" s="614"/>
      <c r="AI43" s="614"/>
      <c r="AJ43" s="615"/>
      <c r="AK43" s="698">
        <f>AD43-W43</f>
        <v>0</v>
      </c>
      <c r="AL43" s="699"/>
      <c r="AM43" s="699"/>
      <c r="AN43" s="699"/>
      <c r="AO43" s="699"/>
      <c r="AP43" s="699"/>
      <c r="AQ43" s="700"/>
      <c r="AR43" s="224"/>
      <c r="AS43" s="165"/>
      <c r="AT43" s="165"/>
      <c r="AU43" s="162" t="s">
        <v>335</v>
      </c>
      <c r="AV43" s="165"/>
      <c r="AW43" s="605" t="s">
        <v>433</v>
      </c>
      <c r="AX43" s="165"/>
      <c r="AY43" s="165"/>
      <c r="AZ43" s="165"/>
      <c r="BA43" s="165"/>
      <c r="BB43" s="165"/>
      <c r="BC43" s="165"/>
      <c r="BD43" s="165"/>
      <c r="BE43" s="165"/>
      <c r="BF43" s="165"/>
      <c r="BG43" s="165"/>
      <c r="BH43" s="165"/>
      <c r="BI43" s="165"/>
      <c r="BJ43" s="165"/>
      <c r="BK43" s="165"/>
      <c r="BL43" s="165"/>
      <c r="BM43" s="165"/>
      <c r="BN43" s="165"/>
      <c r="BO43" s="165"/>
      <c r="BP43" s="165"/>
      <c r="BQ43" s="165"/>
      <c r="BR43" s="165"/>
      <c r="BS43" s="165"/>
      <c r="BT43" s="165"/>
      <c r="BU43" s="165"/>
      <c r="BV43" s="165"/>
      <c r="BW43" s="165"/>
      <c r="BX43" s="165"/>
      <c r="BY43" s="165"/>
      <c r="BZ43" s="165"/>
      <c r="CA43" s="165"/>
      <c r="CB43" s="165"/>
      <c r="CC43" s="165"/>
      <c r="CD43" s="165"/>
      <c r="CE43" s="165"/>
      <c r="CF43" s="165"/>
      <c r="CG43" s="165"/>
      <c r="CH43" s="165"/>
      <c r="CI43" s="165"/>
      <c r="CJ43" s="165"/>
      <c r="CK43" s="165"/>
      <c r="CL43" s="165"/>
      <c r="CM43" s="165"/>
      <c r="CN43" s="165"/>
      <c r="CO43" s="165"/>
      <c r="CP43" s="165"/>
      <c r="CQ43" s="165"/>
      <c r="CR43" s="165"/>
      <c r="CS43" s="165"/>
      <c r="CT43" s="165"/>
      <c r="CU43" s="165"/>
      <c r="CV43" s="165"/>
      <c r="CW43" s="165"/>
      <c r="CX43" s="165"/>
      <c r="CY43" s="165"/>
      <c r="CZ43" s="165"/>
      <c r="DA43" s="165"/>
      <c r="DB43" s="165"/>
      <c r="DC43" s="165"/>
      <c r="DD43" s="165"/>
      <c r="DE43" s="165"/>
      <c r="DF43" s="165"/>
      <c r="DG43" s="165"/>
      <c r="DH43" s="165"/>
      <c r="DI43" s="165"/>
      <c r="DJ43" s="165"/>
      <c r="DK43" s="165"/>
      <c r="DL43" s="165"/>
      <c r="DM43" s="165"/>
      <c r="DN43" s="165"/>
      <c r="DO43" s="165"/>
      <c r="DP43" s="165"/>
      <c r="DQ43" s="165"/>
      <c r="DR43" s="165"/>
      <c r="DS43" s="165"/>
      <c r="DT43" s="165"/>
      <c r="DU43" s="165"/>
      <c r="DV43" s="165"/>
      <c r="DW43" s="165"/>
      <c r="DX43" s="165"/>
      <c r="DY43" s="165"/>
      <c r="DZ43" s="165"/>
      <c r="EA43" s="165"/>
      <c r="EB43" s="165"/>
      <c r="EC43" s="165"/>
      <c r="ED43" s="165"/>
      <c r="EE43" s="165"/>
      <c r="EF43" s="165"/>
      <c r="EG43" s="165"/>
      <c r="EH43" s="165"/>
      <c r="EI43" s="165"/>
      <c r="EJ43" s="165"/>
      <c r="EK43" s="165"/>
      <c r="EL43" s="165"/>
      <c r="EM43" s="165"/>
      <c r="EN43" s="165"/>
      <c r="EO43" s="165"/>
      <c r="EP43" s="165"/>
      <c r="EQ43" s="165"/>
      <c r="ER43" s="165"/>
      <c r="ES43" s="165"/>
      <c r="ET43" s="165"/>
      <c r="EU43" s="165"/>
      <c r="EV43" s="165"/>
      <c r="EW43" s="165"/>
      <c r="EX43" s="165"/>
      <c r="EY43" s="165"/>
      <c r="EZ43" s="165"/>
      <c r="FA43" s="165"/>
      <c r="FB43" s="165"/>
      <c r="FC43" s="165"/>
      <c r="FD43" s="165"/>
      <c r="FE43" s="165"/>
      <c r="FF43" s="165"/>
      <c r="FG43" s="165"/>
      <c r="FH43" s="165"/>
      <c r="FI43" s="165"/>
      <c r="FJ43" s="165"/>
      <c r="FK43" s="165"/>
      <c r="FL43" s="165"/>
      <c r="FM43" s="165"/>
      <c r="FN43" s="165"/>
      <c r="FO43" s="165"/>
      <c r="FP43" s="165"/>
      <c r="FQ43" s="165"/>
      <c r="FR43" s="165"/>
      <c r="FS43" s="165"/>
      <c r="FT43" s="165"/>
      <c r="FU43" s="165"/>
      <c r="FV43" s="165"/>
      <c r="FW43" s="165"/>
      <c r="FX43" s="165"/>
    </row>
    <row r="44" spans="1:180" s="162" customFormat="1" ht="12.75" customHeight="1">
      <c r="A44" s="156"/>
      <c r="B44" s="278"/>
      <c r="C44" s="671" t="s">
        <v>31</v>
      </c>
      <c r="D44" s="672"/>
      <c r="E44" s="672"/>
      <c r="F44" s="672"/>
      <c r="G44" s="672"/>
      <c r="H44" s="672"/>
      <c r="I44" s="672"/>
      <c r="J44" s="672"/>
      <c r="K44" s="672"/>
      <c r="L44" s="672"/>
      <c r="M44" s="672"/>
      <c r="N44" s="672"/>
      <c r="O44" s="672"/>
      <c r="P44" s="672"/>
      <c r="Q44" s="672"/>
      <c r="R44" s="672"/>
      <c r="S44" s="672"/>
      <c r="T44" s="672"/>
      <c r="U44" s="672"/>
      <c r="V44" s="673"/>
      <c r="W44" s="613"/>
      <c r="X44" s="614"/>
      <c r="Y44" s="614"/>
      <c r="Z44" s="614"/>
      <c r="AA44" s="614"/>
      <c r="AB44" s="614"/>
      <c r="AC44" s="615"/>
      <c r="AD44" s="613"/>
      <c r="AE44" s="633"/>
      <c r="AF44" s="633"/>
      <c r="AG44" s="633"/>
      <c r="AH44" s="633"/>
      <c r="AI44" s="633"/>
      <c r="AJ44" s="634"/>
      <c r="AK44" s="698">
        <f t="shared" ref="AK44:AK55" si="0">AD44-W44</f>
        <v>0</v>
      </c>
      <c r="AL44" s="699"/>
      <c r="AM44" s="699"/>
      <c r="AN44" s="699"/>
      <c r="AO44" s="699"/>
      <c r="AP44" s="699"/>
      <c r="AQ44" s="700"/>
      <c r="AR44" s="224"/>
      <c r="AS44" s="165"/>
      <c r="AT44" s="165"/>
      <c r="AV44" s="165"/>
      <c r="AW44" s="605" t="s">
        <v>434</v>
      </c>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5"/>
      <c r="CY44" s="165"/>
      <c r="CZ44" s="165"/>
      <c r="DA44" s="165"/>
      <c r="DB44" s="165"/>
      <c r="DC44" s="165"/>
      <c r="DD44" s="165"/>
      <c r="DE44" s="165"/>
      <c r="DF44" s="165"/>
      <c r="DG44" s="165"/>
      <c r="DH44" s="165"/>
      <c r="DI44" s="165"/>
      <c r="DJ44" s="165"/>
      <c r="DK44" s="165"/>
      <c r="DL44" s="165"/>
      <c r="DM44" s="165"/>
      <c r="DN44" s="165"/>
      <c r="DO44" s="165"/>
      <c r="DP44" s="165"/>
      <c r="DQ44" s="165"/>
      <c r="DR44" s="165"/>
      <c r="DS44" s="165"/>
      <c r="DT44" s="165"/>
      <c r="DU44" s="165"/>
      <c r="DV44" s="165"/>
      <c r="DW44" s="165"/>
      <c r="DX44" s="165"/>
      <c r="DY44" s="165"/>
      <c r="DZ44" s="165"/>
      <c r="EA44" s="165"/>
      <c r="EB44" s="165"/>
      <c r="EC44" s="165"/>
      <c r="ED44" s="165"/>
      <c r="EE44" s="165"/>
      <c r="EF44" s="165"/>
      <c r="EG44" s="165"/>
      <c r="EH44" s="165"/>
      <c r="EI44" s="165"/>
      <c r="EJ44" s="165"/>
      <c r="EK44" s="165"/>
      <c r="EL44" s="165"/>
      <c r="EM44" s="165"/>
      <c r="EN44" s="165"/>
      <c r="EO44" s="165"/>
      <c r="EP44" s="165"/>
      <c r="EQ44" s="165"/>
      <c r="ER44" s="165"/>
      <c r="ES44" s="165"/>
      <c r="ET44" s="165"/>
      <c r="EU44" s="165"/>
      <c r="EV44" s="165"/>
      <c r="EW44" s="165"/>
      <c r="EX44" s="165"/>
      <c r="EY44" s="165"/>
      <c r="EZ44" s="165"/>
      <c r="FA44" s="165"/>
      <c r="FB44" s="165"/>
      <c r="FC44" s="165"/>
      <c r="FD44" s="165"/>
      <c r="FE44" s="165"/>
      <c r="FF44" s="165"/>
      <c r="FG44" s="165"/>
      <c r="FH44" s="165"/>
      <c r="FI44" s="165"/>
      <c r="FJ44" s="165"/>
      <c r="FK44" s="165"/>
      <c r="FL44" s="165"/>
      <c r="FM44" s="165"/>
      <c r="FN44" s="165"/>
      <c r="FO44" s="165"/>
      <c r="FP44" s="165"/>
      <c r="FQ44" s="165"/>
      <c r="FR44" s="165"/>
      <c r="FS44" s="165"/>
      <c r="FT44" s="165"/>
      <c r="FU44" s="165"/>
      <c r="FV44" s="165"/>
      <c r="FW44" s="165"/>
      <c r="FX44" s="165"/>
    </row>
    <row r="45" spans="1:180" s="162" customFormat="1" ht="12.75" customHeight="1">
      <c r="A45" s="156"/>
      <c r="B45" s="278"/>
      <c r="C45" s="671" t="s">
        <v>32</v>
      </c>
      <c r="D45" s="672"/>
      <c r="E45" s="672"/>
      <c r="F45" s="672"/>
      <c r="G45" s="672"/>
      <c r="H45" s="672"/>
      <c r="I45" s="672"/>
      <c r="J45" s="672"/>
      <c r="K45" s="672"/>
      <c r="L45" s="672"/>
      <c r="M45" s="672"/>
      <c r="N45" s="672"/>
      <c r="O45" s="672"/>
      <c r="P45" s="672"/>
      <c r="Q45" s="672"/>
      <c r="R45" s="672"/>
      <c r="S45" s="672"/>
      <c r="T45" s="672"/>
      <c r="U45" s="672"/>
      <c r="V45" s="673"/>
      <c r="W45" s="613"/>
      <c r="X45" s="614"/>
      <c r="Y45" s="614"/>
      <c r="Z45" s="614"/>
      <c r="AA45" s="614"/>
      <c r="AB45" s="614"/>
      <c r="AC45" s="615"/>
      <c r="AD45" s="613"/>
      <c r="AE45" s="633"/>
      <c r="AF45" s="633"/>
      <c r="AG45" s="633"/>
      <c r="AH45" s="633"/>
      <c r="AI45" s="633"/>
      <c r="AJ45" s="634"/>
      <c r="AK45" s="698">
        <f t="shared" si="0"/>
        <v>0</v>
      </c>
      <c r="AL45" s="699"/>
      <c r="AM45" s="699"/>
      <c r="AN45" s="699"/>
      <c r="AO45" s="699"/>
      <c r="AP45" s="699"/>
      <c r="AQ45" s="700"/>
      <c r="AR45" s="224"/>
      <c r="AS45" s="165"/>
      <c r="AT45" s="165"/>
      <c r="AV45" s="165"/>
      <c r="AW45" s="605" t="s">
        <v>435</v>
      </c>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c r="DP45" s="165"/>
      <c r="DQ45" s="165"/>
      <c r="DR45" s="165"/>
      <c r="DS45" s="165"/>
      <c r="DT45" s="165"/>
      <c r="DU45" s="165"/>
      <c r="DV45" s="165"/>
      <c r="DW45" s="165"/>
      <c r="DX45" s="165"/>
      <c r="DY45" s="165"/>
      <c r="DZ45" s="165"/>
      <c r="EA45" s="165"/>
      <c r="EB45" s="165"/>
      <c r="EC45" s="165"/>
      <c r="ED45" s="165"/>
      <c r="EE45" s="165"/>
      <c r="EF45" s="165"/>
      <c r="EG45" s="165"/>
      <c r="EH45" s="165"/>
      <c r="EI45" s="165"/>
      <c r="EJ45" s="165"/>
      <c r="EK45" s="165"/>
      <c r="EL45" s="165"/>
      <c r="EM45" s="165"/>
      <c r="EN45" s="165"/>
      <c r="EO45" s="165"/>
      <c r="EP45" s="165"/>
      <c r="EQ45" s="165"/>
      <c r="ER45" s="165"/>
      <c r="ES45" s="165"/>
      <c r="ET45" s="165"/>
      <c r="EU45" s="165"/>
      <c r="EV45" s="165"/>
      <c r="EW45" s="165"/>
      <c r="EX45" s="165"/>
      <c r="EY45" s="165"/>
      <c r="EZ45" s="165"/>
      <c r="FA45" s="165"/>
      <c r="FB45" s="165"/>
      <c r="FC45" s="165"/>
      <c r="FD45" s="165"/>
      <c r="FE45" s="165"/>
      <c r="FF45" s="165"/>
      <c r="FG45" s="165"/>
      <c r="FH45" s="165"/>
      <c r="FI45" s="165"/>
      <c r="FJ45" s="165"/>
      <c r="FK45" s="165"/>
      <c r="FL45" s="165"/>
      <c r="FM45" s="165"/>
      <c r="FN45" s="165"/>
      <c r="FO45" s="165"/>
      <c r="FP45" s="165"/>
      <c r="FQ45" s="165"/>
      <c r="FR45" s="165"/>
      <c r="FS45" s="165"/>
      <c r="FT45" s="165"/>
      <c r="FU45" s="165"/>
      <c r="FV45" s="165"/>
      <c r="FW45" s="165"/>
      <c r="FX45" s="165"/>
    </row>
    <row r="46" spans="1:180" s="162" customFormat="1" ht="12.75" customHeight="1">
      <c r="A46" s="156"/>
      <c r="B46" s="278"/>
      <c r="C46" s="671" t="s">
        <v>33</v>
      </c>
      <c r="D46" s="672"/>
      <c r="E46" s="672"/>
      <c r="F46" s="672"/>
      <c r="G46" s="672"/>
      <c r="H46" s="672"/>
      <c r="I46" s="672"/>
      <c r="J46" s="672"/>
      <c r="K46" s="672"/>
      <c r="L46" s="672"/>
      <c r="M46" s="672"/>
      <c r="N46" s="672"/>
      <c r="O46" s="672"/>
      <c r="P46" s="672"/>
      <c r="Q46" s="672"/>
      <c r="R46" s="672"/>
      <c r="S46" s="672"/>
      <c r="T46" s="672"/>
      <c r="U46" s="672"/>
      <c r="V46" s="673"/>
      <c r="W46" s="613"/>
      <c r="X46" s="614"/>
      <c r="Y46" s="614"/>
      <c r="Z46" s="614"/>
      <c r="AA46" s="614"/>
      <c r="AB46" s="614"/>
      <c r="AC46" s="615"/>
      <c r="AD46" s="613"/>
      <c r="AE46" s="633"/>
      <c r="AF46" s="633"/>
      <c r="AG46" s="633"/>
      <c r="AH46" s="633"/>
      <c r="AI46" s="633"/>
      <c r="AJ46" s="634"/>
      <c r="AK46" s="698">
        <f t="shared" si="0"/>
        <v>0</v>
      </c>
      <c r="AL46" s="699"/>
      <c r="AM46" s="699"/>
      <c r="AN46" s="699"/>
      <c r="AO46" s="699"/>
      <c r="AP46" s="699"/>
      <c r="AQ46" s="700"/>
      <c r="AR46" s="224"/>
      <c r="AS46" s="165"/>
      <c r="AT46" s="165"/>
      <c r="AV46" s="165"/>
      <c r="AW46" s="605" t="s">
        <v>436</v>
      </c>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c r="DJ46" s="165"/>
      <c r="DK46" s="165"/>
      <c r="DL46" s="165"/>
      <c r="DM46" s="165"/>
      <c r="DN46" s="165"/>
      <c r="DO46" s="165"/>
      <c r="DP46" s="165"/>
      <c r="DQ46" s="165"/>
      <c r="DR46" s="165"/>
      <c r="DS46" s="165"/>
      <c r="DT46" s="165"/>
      <c r="DU46" s="165"/>
      <c r="DV46" s="165"/>
      <c r="DW46" s="165"/>
      <c r="DX46" s="165"/>
      <c r="DY46" s="165"/>
      <c r="DZ46" s="165"/>
      <c r="EA46" s="165"/>
      <c r="EB46" s="165"/>
      <c r="EC46" s="165"/>
      <c r="ED46" s="165"/>
      <c r="EE46" s="165"/>
      <c r="EF46" s="165"/>
      <c r="EG46" s="165"/>
      <c r="EH46" s="165"/>
      <c r="EI46" s="165"/>
      <c r="EJ46" s="165"/>
      <c r="EK46" s="165"/>
      <c r="EL46" s="165"/>
      <c r="EM46" s="165"/>
      <c r="EN46" s="165"/>
      <c r="EO46" s="165"/>
      <c r="EP46" s="165"/>
      <c r="EQ46" s="165"/>
      <c r="ER46" s="165"/>
      <c r="ES46" s="165"/>
      <c r="ET46" s="165"/>
      <c r="EU46" s="165"/>
      <c r="EV46" s="165"/>
      <c r="EW46" s="165"/>
      <c r="EX46" s="165"/>
      <c r="EY46" s="165"/>
      <c r="EZ46" s="165"/>
      <c r="FA46" s="165"/>
      <c r="FB46" s="165"/>
      <c r="FC46" s="165"/>
      <c r="FD46" s="165"/>
      <c r="FE46" s="165"/>
      <c r="FF46" s="165"/>
      <c r="FG46" s="165"/>
      <c r="FH46" s="165"/>
      <c r="FI46" s="165"/>
      <c r="FJ46" s="165"/>
      <c r="FK46" s="165"/>
      <c r="FL46" s="165"/>
      <c r="FM46" s="165"/>
      <c r="FN46" s="165"/>
      <c r="FO46" s="165"/>
      <c r="FP46" s="165"/>
      <c r="FQ46" s="165"/>
      <c r="FR46" s="165"/>
      <c r="FS46" s="165"/>
      <c r="FT46" s="165"/>
      <c r="FU46" s="165"/>
      <c r="FV46" s="165"/>
      <c r="FW46" s="165"/>
      <c r="FX46" s="165"/>
    </row>
    <row r="47" spans="1:180" s="162" customFormat="1" ht="12.75" customHeight="1">
      <c r="A47" s="156"/>
      <c r="B47" s="278"/>
      <c r="C47" s="671" t="s">
        <v>34</v>
      </c>
      <c r="D47" s="672"/>
      <c r="E47" s="672"/>
      <c r="F47" s="672"/>
      <c r="G47" s="672"/>
      <c r="H47" s="672"/>
      <c r="I47" s="672"/>
      <c r="J47" s="672"/>
      <c r="K47" s="672"/>
      <c r="L47" s="672"/>
      <c r="M47" s="672"/>
      <c r="N47" s="672"/>
      <c r="O47" s="672"/>
      <c r="P47" s="672"/>
      <c r="Q47" s="672"/>
      <c r="R47" s="672"/>
      <c r="S47" s="672"/>
      <c r="T47" s="672"/>
      <c r="U47" s="672"/>
      <c r="V47" s="673"/>
      <c r="W47" s="613"/>
      <c r="X47" s="614"/>
      <c r="Y47" s="614"/>
      <c r="Z47" s="614"/>
      <c r="AA47" s="614"/>
      <c r="AB47" s="614"/>
      <c r="AC47" s="615"/>
      <c r="AD47" s="613"/>
      <c r="AE47" s="614"/>
      <c r="AF47" s="614"/>
      <c r="AG47" s="614"/>
      <c r="AH47" s="614"/>
      <c r="AI47" s="614"/>
      <c r="AJ47" s="615"/>
      <c r="AK47" s="698">
        <f t="shared" si="0"/>
        <v>0</v>
      </c>
      <c r="AL47" s="699"/>
      <c r="AM47" s="699"/>
      <c r="AN47" s="699"/>
      <c r="AO47" s="699"/>
      <c r="AP47" s="699"/>
      <c r="AQ47" s="700"/>
      <c r="AR47" s="224"/>
      <c r="AS47" s="165"/>
      <c r="AT47" s="165"/>
      <c r="AU47" s="165"/>
      <c r="AV47" s="165"/>
      <c r="AW47" s="605" t="s">
        <v>437</v>
      </c>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c r="DJ47" s="165"/>
      <c r="DK47" s="165"/>
      <c r="DL47" s="165"/>
      <c r="DM47" s="165"/>
      <c r="DN47" s="165"/>
      <c r="DO47" s="165"/>
      <c r="DP47" s="165"/>
      <c r="DQ47" s="165"/>
      <c r="DR47" s="165"/>
      <c r="DS47" s="165"/>
      <c r="DT47" s="165"/>
      <c r="DU47" s="165"/>
      <c r="DV47" s="165"/>
      <c r="DW47" s="165"/>
      <c r="DX47" s="165"/>
      <c r="DY47" s="165"/>
      <c r="DZ47" s="165"/>
      <c r="EA47" s="165"/>
      <c r="EB47" s="165"/>
      <c r="EC47" s="165"/>
      <c r="ED47" s="165"/>
      <c r="EE47" s="165"/>
      <c r="EF47" s="165"/>
      <c r="EG47" s="165"/>
      <c r="EH47" s="165"/>
      <c r="EI47" s="165"/>
      <c r="EJ47" s="165"/>
      <c r="EK47" s="165"/>
      <c r="EL47" s="165"/>
      <c r="EM47" s="165"/>
      <c r="EN47" s="165"/>
      <c r="EO47" s="165"/>
      <c r="EP47" s="165"/>
      <c r="EQ47" s="165"/>
      <c r="ER47" s="165"/>
      <c r="ES47" s="165"/>
      <c r="ET47" s="165"/>
      <c r="EU47" s="165"/>
      <c r="EV47" s="165"/>
      <c r="EW47" s="165"/>
      <c r="EX47" s="165"/>
      <c r="EY47" s="165"/>
      <c r="EZ47" s="165"/>
      <c r="FA47" s="165"/>
      <c r="FB47" s="165"/>
      <c r="FC47" s="165"/>
      <c r="FD47" s="165"/>
      <c r="FE47" s="165"/>
      <c r="FF47" s="165"/>
      <c r="FG47" s="165"/>
      <c r="FH47" s="165"/>
      <c r="FI47" s="165"/>
      <c r="FJ47" s="165"/>
      <c r="FK47" s="165"/>
      <c r="FL47" s="165"/>
      <c r="FM47" s="165"/>
      <c r="FN47" s="165"/>
      <c r="FO47" s="165"/>
      <c r="FP47" s="165"/>
      <c r="FQ47" s="165"/>
      <c r="FR47" s="165"/>
      <c r="FS47" s="165"/>
      <c r="FT47" s="165"/>
      <c r="FU47" s="165"/>
      <c r="FV47" s="165"/>
      <c r="FW47" s="165"/>
      <c r="FX47" s="165"/>
    </row>
    <row r="48" spans="1:180" s="162" customFormat="1" ht="12.75" customHeight="1">
      <c r="A48" s="156"/>
      <c r="B48" s="278"/>
      <c r="C48" s="671" t="s">
        <v>35</v>
      </c>
      <c r="D48" s="672"/>
      <c r="E48" s="672"/>
      <c r="F48" s="672"/>
      <c r="G48" s="672"/>
      <c r="H48" s="672"/>
      <c r="I48" s="672"/>
      <c r="J48" s="672"/>
      <c r="K48" s="672"/>
      <c r="L48" s="672"/>
      <c r="M48" s="672"/>
      <c r="N48" s="672"/>
      <c r="O48" s="672"/>
      <c r="P48" s="672"/>
      <c r="Q48" s="672"/>
      <c r="R48" s="672"/>
      <c r="S48" s="672"/>
      <c r="T48" s="672"/>
      <c r="U48" s="672"/>
      <c r="V48" s="673"/>
      <c r="W48" s="613"/>
      <c r="X48" s="614"/>
      <c r="Y48" s="614"/>
      <c r="Z48" s="614"/>
      <c r="AA48" s="614"/>
      <c r="AB48" s="614"/>
      <c r="AC48" s="615"/>
      <c r="AD48" s="613"/>
      <c r="AE48" s="633"/>
      <c r="AF48" s="633"/>
      <c r="AG48" s="633"/>
      <c r="AH48" s="633"/>
      <c r="AI48" s="633"/>
      <c r="AJ48" s="634"/>
      <c r="AK48" s="698">
        <f t="shared" si="0"/>
        <v>0</v>
      </c>
      <c r="AL48" s="699"/>
      <c r="AM48" s="699"/>
      <c r="AN48" s="699"/>
      <c r="AO48" s="699"/>
      <c r="AP48" s="699"/>
      <c r="AQ48" s="700"/>
      <c r="AR48" s="224"/>
      <c r="AS48" s="165"/>
      <c r="AT48" s="165"/>
      <c r="AU48" s="165"/>
      <c r="AV48" s="165"/>
      <c r="AW48" s="605" t="s">
        <v>438</v>
      </c>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c r="DJ48" s="165"/>
      <c r="DK48" s="165"/>
      <c r="DL48" s="165"/>
      <c r="DM48" s="165"/>
      <c r="DN48" s="165"/>
      <c r="DO48" s="165"/>
      <c r="DP48" s="165"/>
      <c r="DQ48" s="165"/>
      <c r="DR48" s="165"/>
      <c r="DS48" s="165"/>
      <c r="DT48" s="165"/>
      <c r="DU48" s="165"/>
      <c r="DV48" s="165"/>
      <c r="DW48" s="165"/>
      <c r="DX48" s="165"/>
      <c r="DY48" s="165"/>
      <c r="DZ48" s="165"/>
      <c r="EA48" s="165"/>
      <c r="EB48" s="165"/>
      <c r="EC48" s="165"/>
      <c r="ED48" s="165"/>
      <c r="EE48" s="165"/>
      <c r="EF48" s="165"/>
      <c r="EG48" s="165"/>
      <c r="EH48" s="165"/>
      <c r="EI48" s="165"/>
      <c r="EJ48" s="165"/>
      <c r="EK48" s="165"/>
      <c r="EL48" s="165"/>
      <c r="EM48" s="165"/>
      <c r="EN48" s="165"/>
      <c r="EO48" s="165"/>
      <c r="EP48" s="165"/>
      <c r="EQ48" s="165"/>
      <c r="ER48" s="165"/>
      <c r="ES48" s="165"/>
      <c r="ET48" s="165"/>
      <c r="EU48" s="165"/>
      <c r="EV48" s="165"/>
      <c r="EW48" s="165"/>
      <c r="EX48" s="165"/>
      <c r="EY48" s="165"/>
      <c r="EZ48" s="165"/>
      <c r="FA48" s="165"/>
      <c r="FB48" s="165"/>
      <c r="FC48" s="165"/>
      <c r="FD48" s="165"/>
      <c r="FE48" s="165"/>
      <c r="FF48" s="165"/>
      <c r="FG48" s="165"/>
      <c r="FH48" s="165"/>
      <c r="FI48" s="165"/>
      <c r="FJ48" s="165"/>
      <c r="FK48" s="165"/>
      <c r="FL48" s="165"/>
      <c r="FM48" s="165"/>
      <c r="FN48" s="165"/>
      <c r="FO48" s="165"/>
      <c r="FP48" s="165"/>
      <c r="FQ48" s="165"/>
      <c r="FR48" s="165"/>
      <c r="FS48" s="165"/>
      <c r="FT48" s="165"/>
      <c r="FU48" s="165"/>
      <c r="FV48" s="165"/>
      <c r="FW48" s="165"/>
      <c r="FX48" s="165"/>
    </row>
    <row r="49" spans="1:180" s="162" customFormat="1" ht="12.75" customHeight="1">
      <c r="A49" s="156"/>
      <c r="B49" s="278"/>
      <c r="C49" s="1215" t="s">
        <v>36</v>
      </c>
      <c r="D49" s="1216"/>
      <c r="E49" s="1216"/>
      <c r="F49" s="1216"/>
      <c r="G49" s="1216"/>
      <c r="H49" s="1216"/>
      <c r="I49" s="1216"/>
      <c r="J49" s="1216"/>
      <c r="K49" s="1216"/>
      <c r="L49" s="1216"/>
      <c r="M49" s="1216"/>
      <c r="N49" s="1216"/>
      <c r="O49" s="1216"/>
      <c r="P49" s="1216"/>
      <c r="Q49" s="1216"/>
      <c r="R49" s="1216"/>
      <c r="S49" s="1216"/>
      <c r="T49" s="1216"/>
      <c r="U49" s="1216"/>
      <c r="V49" s="1217"/>
      <c r="W49" s="613"/>
      <c r="X49" s="614"/>
      <c r="Y49" s="614"/>
      <c r="Z49" s="614"/>
      <c r="AA49" s="614"/>
      <c r="AB49" s="614"/>
      <c r="AC49" s="615"/>
      <c r="AD49" s="613"/>
      <c r="AE49" s="633"/>
      <c r="AF49" s="633"/>
      <c r="AG49" s="633"/>
      <c r="AH49" s="633"/>
      <c r="AI49" s="633"/>
      <c r="AJ49" s="634"/>
      <c r="AK49" s="698">
        <f>AD49-W49</f>
        <v>0</v>
      </c>
      <c r="AL49" s="699"/>
      <c r="AM49" s="699"/>
      <c r="AN49" s="699"/>
      <c r="AO49" s="699"/>
      <c r="AP49" s="699"/>
      <c r="AQ49" s="700"/>
      <c r="AR49" s="224"/>
      <c r="AS49" s="165"/>
      <c r="AT49" s="165"/>
      <c r="AU49" s="165"/>
      <c r="AV49" s="165"/>
      <c r="AW49" s="605" t="s">
        <v>439</v>
      </c>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165"/>
      <c r="DU49" s="165"/>
      <c r="DV49" s="165"/>
      <c r="DW49" s="165"/>
      <c r="DX49" s="165"/>
      <c r="DY49" s="165"/>
      <c r="DZ49" s="165"/>
      <c r="EA49" s="165"/>
      <c r="EB49" s="165"/>
      <c r="EC49" s="165"/>
      <c r="ED49" s="165"/>
      <c r="EE49" s="165"/>
      <c r="EF49" s="165"/>
      <c r="EG49" s="165"/>
      <c r="EH49" s="165"/>
      <c r="EI49" s="165"/>
      <c r="EJ49" s="165"/>
      <c r="EK49" s="165"/>
      <c r="EL49" s="165"/>
      <c r="EM49" s="165"/>
      <c r="EN49" s="165"/>
      <c r="EO49" s="165"/>
      <c r="EP49" s="165"/>
      <c r="EQ49" s="165"/>
      <c r="ER49" s="165"/>
      <c r="ES49" s="165"/>
      <c r="ET49" s="165"/>
      <c r="EU49" s="165"/>
      <c r="EV49" s="165"/>
      <c r="EW49" s="165"/>
      <c r="EX49" s="165"/>
      <c r="EY49" s="165"/>
      <c r="EZ49" s="165"/>
      <c r="FA49" s="165"/>
      <c r="FB49" s="165"/>
      <c r="FC49" s="165"/>
      <c r="FD49" s="165"/>
      <c r="FE49" s="165"/>
      <c r="FF49" s="165"/>
      <c r="FG49" s="165"/>
      <c r="FH49" s="165"/>
      <c r="FI49" s="165"/>
      <c r="FJ49" s="165"/>
      <c r="FK49" s="165"/>
      <c r="FL49" s="165"/>
      <c r="FM49" s="165"/>
      <c r="FN49" s="165"/>
      <c r="FO49" s="165"/>
      <c r="FP49" s="165"/>
      <c r="FQ49" s="165"/>
      <c r="FR49" s="165"/>
      <c r="FS49" s="165"/>
      <c r="FT49" s="165"/>
      <c r="FU49" s="165"/>
      <c r="FV49" s="165"/>
      <c r="FW49" s="165"/>
      <c r="FX49" s="165"/>
    </row>
    <row r="50" spans="1:180" s="162" customFormat="1" ht="12.75" customHeight="1">
      <c r="A50" s="156"/>
      <c r="B50" s="278"/>
      <c r="C50" s="1215" t="s">
        <v>37</v>
      </c>
      <c r="D50" s="1216"/>
      <c r="E50" s="1216"/>
      <c r="F50" s="1216"/>
      <c r="G50" s="1216"/>
      <c r="H50" s="1216"/>
      <c r="I50" s="1216"/>
      <c r="J50" s="1216"/>
      <c r="K50" s="1216"/>
      <c r="L50" s="1216"/>
      <c r="M50" s="1216"/>
      <c r="N50" s="1216"/>
      <c r="O50" s="1216"/>
      <c r="P50" s="1216"/>
      <c r="Q50" s="1216"/>
      <c r="R50" s="1216"/>
      <c r="S50" s="1216"/>
      <c r="T50" s="1216"/>
      <c r="U50" s="1216"/>
      <c r="V50" s="1217"/>
      <c r="W50" s="613"/>
      <c r="X50" s="614"/>
      <c r="Y50" s="614"/>
      <c r="Z50" s="614"/>
      <c r="AA50" s="614"/>
      <c r="AB50" s="614"/>
      <c r="AC50" s="615"/>
      <c r="AD50" s="613"/>
      <c r="AE50" s="633"/>
      <c r="AF50" s="633"/>
      <c r="AG50" s="633"/>
      <c r="AH50" s="633"/>
      <c r="AI50" s="633"/>
      <c r="AJ50" s="634"/>
      <c r="AK50" s="698">
        <f>AD50-W50</f>
        <v>0</v>
      </c>
      <c r="AL50" s="699"/>
      <c r="AM50" s="699"/>
      <c r="AN50" s="699"/>
      <c r="AO50" s="699"/>
      <c r="AP50" s="699"/>
      <c r="AQ50" s="700"/>
      <c r="AR50" s="224"/>
      <c r="AS50" s="165"/>
      <c r="AT50" s="165"/>
      <c r="AU50" s="165"/>
      <c r="AV50" s="165"/>
      <c r="AW50" s="605" t="s">
        <v>440</v>
      </c>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5"/>
      <c r="CY50" s="165"/>
      <c r="CZ50" s="165"/>
      <c r="DA50" s="165"/>
      <c r="DB50" s="165"/>
      <c r="DC50" s="165"/>
      <c r="DD50" s="165"/>
      <c r="DE50" s="165"/>
      <c r="DF50" s="165"/>
      <c r="DG50" s="165"/>
      <c r="DH50" s="165"/>
      <c r="DI50" s="165"/>
      <c r="DJ50" s="165"/>
      <c r="DK50" s="165"/>
      <c r="DL50" s="165"/>
      <c r="DM50" s="165"/>
      <c r="DN50" s="165"/>
      <c r="DO50" s="165"/>
      <c r="DP50" s="165"/>
      <c r="DQ50" s="165"/>
      <c r="DR50" s="165"/>
      <c r="DS50" s="165"/>
      <c r="DT50" s="165"/>
      <c r="DU50" s="165"/>
      <c r="DV50" s="165"/>
      <c r="DW50" s="165"/>
      <c r="DX50" s="165"/>
      <c r="DY50" s="165"/>
      <c r="DZ50" s="165"/>
      <c r="EA50" s="165"/>
      <c r="EB50" s="165"/>
      <c r="EC50" s="165"/>
      <c r="ED50" s="165"/>
      <c r="EE50" s="165"/>
      <c r="EF50" s="165"/>
      <c r="EG50" s="165"/>
      <c r="EH50" s="165"/>
      <c r="EI50" s="165"/>
      <c r="EJ50" s="165"/>
      <c r="EK50" s="165"/>
      <c r="EL50" s="165"/>
      <c r="EM50" s="165"/>
      <c r="EN50" s="165"/>
      <c r="EO50" s="165"/>
      <c r="EP50" s="165"/>
      <c r="EQ50" s="165"/>
      <c r="ER50" s="165"/>
      <c r="ES50" s="165"/>
      <c r="ET50" s="165"/>
      <c r="EU50" s="165"/>
      <c r="EV50" s="165"/>
      <c r="EW50" s="165"/>
      <c r="EX50" s="165"/>
      <c r="EY50" s="165"/>
      <c r="EZ50" s="165"/>
      <c r="FA50" s="165"/>
      <c r="FB50" s="165"/>
      <c r="FC50" s="165"/>
      <c r="FD50" s="165"/>
      <c r="FE50" s="165"/>
      <c r="FF50" s="165"/>
      <c r="FG50" s="165"/>
      <c r="FH50" s="165"/>
      <c r="FI50" s="165"/>
      <c r="FJ50" s="165"/>
      <c r="FK50" s="165"/>
      <c r="FL50" s="165"/>
      <c r="FM50" s="165"/>
      <c r="FN50" s="165"/>
      <c r="FO50" s="165"/>
      <c r="FP50" s="165"/>
      <c r="FQ50" s="165"/>
      <c r="FR50" s="165"/>
      <c r="FS50" s="165"/>
      <c r="FT50" s="165"/>
      <c r="FU50" s="165"/>
      <c r="FV50" s="165"/>
      <c r="FW50" s="165"/>
      <c r="FX50" s="165"/>
    </row>
    <row r="51" spans="1:180" s="162" customFormat="1" ht="12.75" customHeight="1">
      <c r="A51" s="156"/>
      <c r="B51" s="278"/>
      <c r="C51" s="1215" t="s">
        <v>38</v>
      </c>
      <c r="D51" s="1216"/>
      <c r="E51" s="1216"/>
      <c r="F51" s="1216"/>
      <c r="G51" s="1216"/>
      <c r="H51" s="1216"/>
      <c r="I51" s="1216"/>
      <c r="J51" s="1216"/>
      <c r="K51" s="1216"/>
      <c r="L51" s="1216"/>
      <c r="M51" s="1216"/>
      <c r="N51" s="1216"/>
      <c r="O51" s="1216"/>
      <c r="P51" s="1216"/>
      <c r="Q51" s="1216"/>
      <c r="R51" s="1216"/>
      <c r="S51" s="1216"/>
      <c r="T51" s="1216"/>
      <c r="U51" s="1216"/>
      <c r="V51" s="1217"/>
      <c r="W51" s="613"/>
      <c r="X51" s="614"/>
      <c r="Y51" s="614"/>
      <c r="Z51" s="614"/>
      <c r="AA51" s="614"/>
      <c r="AB51" s="614"/>
      <c r="AC51" s="615"/>
      <c r="AD51" s="613"/>
      <c r="AE51" s="633"/>
      <c r="AF51" s="633"/>
      <c r="AG51" s="633"/>
      <c r="AH51" s="633"/>
      <c r="AI51" s="633"/>
      <c r="AJ51" s="634"/>
      <c r="AK51" s="698">
        <f>AD51-W51</f>
        <v>0</v>
      </c>
      <c r="AL51" s="699"/>
      <c r="AM51" s="699"/>
      <c r="AN51" s="699"/>
      <c r="AO51" s="699"/>
      <c r="AP51" s="699"/>
      <c r="AQ51" s="700"/>
      <c r="AR51" s="224"/>
      <c r="AS51" s="165"/>
      <c r="AT51" s="165"/>
      <c r="AU51" s="165"/>
      <c r="AV51" s="165"/>
      <c r="AW51" s="605" t="s">
        <v>441</v>
      </c>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5"/>
      <c r="CY51" s="165"/>
      <c r="CZ51" s="165"/>
      <c r="DA51" s="165"/>
      <c r="DB51" s="165"/>
      <c r="DC51" s="165"/>
      <c r="DD51" s="165"/>
      <c r="DE51" s="165"/>
      <c r="DF51" s="165"/>
      <c r="DG51" s="165"/>
      <c r="DH51" s="165"/>
      <c r="DI51" s="165"/>
      <c r="DJ51" s="165"/>
      <c r="DK51" s="165"/>
      <c r="DL51" s="165"/>
      <c r="DM51" s="165"/>
      <c r="DN51" s="165"/>
      <c r="DO51" s="165"/>
      <c r="DP51" s="165"/>
      <c r="DQ51" s="165"/>
      <c r="DR51" s="165"/>
      <c r="DS51" s="165"/>
      <c r="DT51" s="165"/>
      <c r="DU51" s="165"/>
      <c r="DV51" s="165"/>
      <c r="DW51" s="165"/>
      <c r="DX51" s="165"/>
      <c r="DY51" s="165"/>
      <c r="DZ51" s="165"/>
      <c r="EA51" s="165"/>
      <c r="EB51" s="165"/>
      <c r="EC51" s="165"/>
      <c r="ED51" s="165"/>
      <c r="EE51" s="165"/>
      <c r="EF51" s="165"/>
      <c r="EG51" s="165"/>
      <c r="EH51" s="165"/>
      <c r="EI51" s="165"/>
      <c r="EJ51" s="165"/>
      <c r="EK51" s="165"/>
      <c r="EL51" s="165"/>
      <c r="EM51" s="165"/>
      <c r="EN51" s="165"/>
      <c r="EO51" s="165"/>
      <c r="EP51" s="165"/>
      <c r="EQ51" s="165"/>
      <c r="ER51" s="165"/>
      <c r="ES51" s="165"/>
      <c r="ET51" s="165"/>
      <c r="EU51" s="165"/>
      <c r="EV51" s="165"/>
      <c r="EW51" s="165"/>
      <c r="EX51" s="165"/>
      <c r="EY51" s="165"/>
      <c r="EZ51" s="165"/>
      <c r="FA51" s="165"/>
      <c r="FB51" s="165"/>
      <c r="FC51" s="165"/>
      <c r="FD51" s="165"/>
      <c r="FE51" s="165"/>
      <c r="FF51" s="165"/>
      <c r="FG51" s="165"/>
      <c r="FH51" s="165"/>
      <c r="FI51" s="165"/>
      <c r="FJ51" s="165"/>
      <c r="FK51" s="165"/>
      <c r="FL51" s="165"/>
      <c r="FM51" s="165"/>
      <c r="FN51" s="165"/>
      <c r="FO51" s="165"/>
      <c r="FP51" s="165"/>
      <c r="FQ51" s="165"/>
      <c r="FR51" s="165"/>
      <c r="FS51" s="165"/>
      <c r="FT51" s="165"/>
      <c r="FU51" s="165"/>
      <c r="FV51" s="165"/>
      <c r="FW51" s="165"/>
      <c r="FX51" s="165"/>
    </row>
    <row r="52" spans="1:180" s="162" customFormat="1" ht="12.75" customHeight="1">
      <c r="A52" s="156"/>
      <c r="B52" s="278"/>
      <c r="C52" s="1215" t="s">
        <v>39</v>
      </c>
      <c r="D52" s="1216"/>
      <c r="E52" s="1216"/>
      <c r="F52" s="1216"/>
      <c r="G52" s="1216"/>
      <c r="H52" s="1216"/>
      <c r="I52" s="1216"/>
      <c r="J52" s="1216"/>
      <c r="K52" s="1216"/>
      <c r="L52" s="1216"/>
      <c r="M52" s="1216"/>
      <c r="N52" s="1216"/>
      <c r="O52" s="1216"/>
      <c r="P52" s="1216"/>
      <c r="Q52" s="1216"/>
      <c r="R52" s="1216"/>
      <c r="S52" s="1216"/>
      <c r="T52" s="1216"/>
      <c r="U52" s="1216"/>
      <c r="V52" s="1217"/>
      <c r="W52" s="613"/>
      <c r="X52" s="614"/>
      <c r="Y52" s="614"/>
      <c r="Z52" s="614"/>
      <c r="AA52" s="614"/>
      <c r="AB52" s="614"/>
      <c r="AC52" s="615"/>
      <c r="AD52" s="613"/>
      <c r="AE52" s="633"/>
      <c r="AF52" s="633"/>
      <c r="AG52" s="633"/>
      <c r="AH52" s="633"/>
      <c r="AI52" s="633"/>
      <c r="AJ52" s="634"/>
      <c r="AK52" s="698">
        <f t="shared" si="0"/>
        <v>0</v>
      </c>
      <c r="AL52" s="699"/>
      <c r="AM52" s="699"/>
      <c r="AN52" s="699"/>
      <c r="AO52" s="699"/>
      <c r="AP52" s="699"/>
      <c r="AQ52" s="700"/>
      <c r="AR52" s="224"/>
      <c r="AS52" s="165"/>
      <c r="AT52" s="165"/>
      <c r="AU52" s="165"/>
      <c r="AV52" s="165"/>
      <c r="AW52" s="605" t="s">
        <v>442</v>
      </c>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5"/>
      <c r="CY52" s="165"/>
      <c r="CZ52" s="165"/>
      <c r="DA52" s="165"/>
      <c r="DB52" s="165"/>
      <c r="DC52" s="165"/>
      <c r="DD52" s="165"/>
      <c r="DE52" s="165"/>
      <c r="DF52" s="165"/>
      <c r="DG52" s="165"/>
      <c r="DH52" s="165"/>
      <c r="DI52" s="165"/>
      <c r="DJ52" s="165"/>
      <c r="DK52" s="165"/>
      <c r="DL52" s="165"/>
      <c r="DM52" s="165"/>
      <c r="DN52" s="165"/>
      <c r="DO52" s="165"/>
      <c r="DP52" s="165"/>
      <c r="DQ52" s="165"/>
      <c r="DR52" s="165"/>
      <c r="DS52" s="165"/>
      <c r="DT52" s="165"/>
      <c r="DU52" s="165"/>
      <c r="DV52" s="165"/>
      <c r="DW52" s="165"/>
      <c r="DX52" s="165"/>
      <c r="DY52" s="165"/>
      <c r="DZ52" s="165"/>
      <c r="EA52" s="165"/>
      <c r="EB52" s="165"/>
      <c r="EC52" s="165"/>
      <c r="ED52" s="165"/>
      <c r="EE52" s="165"/>
      <c r="EF52" s="165"/>
      <c r="EG52" s="165"/>
      <c r="EH52" s="165"/>
      <c r="EI52" s="165"/>
      <c r="EJ52" s="165"/>
      <c r="EK52" s="165"/>
      <c r="EL52" s="165"/>
      <c r="EM52" s="165"/>
      <c r="EN52" s="165"/>
      <c r="EO52" s="165"/>
      <c r="EP52" s="165"/>
      <c r="EQ52" s="165"/>
      <c r="ER52" s="165"/>
      <c r="ES52" s="165"/>
      <c r="ET52" s="165"/>
      <c r="EU52" s="165"/>
      <c r="EV52" s="165"/>
      <c r="EW52" s="165"/>
      <c r="EX52" s="165"/>
      <c r="EY52" s="165"/>
      <c r="EZ52" s="165"/>
      <c r="FA52" s="165"/>
      <c r="FB52" s="165"/>
      <c r="FC52" s="165"/>
      <c r="FD52" s="165"/>
      <c r="FE52" s="165"/>
      <c r="FF52" s="165"/>
      <c r="FG52" s="165"/>
      <c r="FH52" s="165"/>
      <c r="FI52" s="165"/>
      <c r="FJ52" s="165"/>
      <c r="FK52" s="165"/>
      <c r="FL52" s="165"/>
      <c r="FM52" s="165"/>
      <c r="FN52" s="165"/>
      <c r="FO52" s="165"/>
      <c r="FP52" s="165"/>
      <c r="FQ52" s="165"/>
      <c r="FR52" s="165"/>
      <c r="FS52" s="165"/>
      <c r="FT52" s="165"/>
      <c r="FU52" s="165"/>
      <c r="FV52" s="165"/>
      <c r="FW52" s="165"/>
      <c r="FX52" s="165"/>
    </row>
    <row r="53" spans="1:180" s="162" customFormat="1" ht="12.75" customHeight="1">
      <c r="A53" s="156"/>
      <c r="B53" s="278"/>
      <c r="C53" s="1215" t="s">
        <v>40</v>
      </c>
      <c r="D53" s="1216"/>
      <c r="E53" s="1216"/>
      <c r="F53" s="1216"/>
      <c r="G53" s="1216"/>
      <c r="H53" s="1216"/>
      <c r="I53" s="1216"/>
      <c r="J53" s="1216"/>
      <c r="K53" s="1216"/>
      <c r="L53" s="1216"/>
      <c r="M53" s="1216"/>
      <c r="N53" s="1216"/>
      <c r="O53" s="1216"/>
      <c r="P53" s="1216"/>
      <c r="Q53" s="1216"/>
      <c r="R53" s="1216"/>
      <c r="S53" s="1216"/>
      <c r="T53" s="1216"/>
      <c r="U53" s="1216"/>
      <c r="V53" s="1217"/>
      <c r="W53" s="613"/>
      <c r="X53" s="614"/>
      <c r="Y53" s="614"/>
      <c r="Z53" s="614"/>
      <c r="AA53" s="614"/>
      <c r="AB53" s="614"/>
      <c r="AC53" s="615"/>
      <c r="AD53" s="613"/>
      <c r="AE53" s="633"/>
      <c r="AF53" s="633"/>
      <c r="AG53" s="633"/>
      <c r="AH53" s="633"/>
      <c r="AI53" s="633"/>
      <c r="AJ53" s="634"/>
      <c r="AK53" s="698">
        <f>AD53-W53</f>
        <v>0</v>
      </c>
      <c r="AL53" s="699"/>
      <c r="AM53" s="699"/>
      <c r="AN53" s="699"/>
      <c r="AO53" s="699"/>
      <c r="AP53" s="699"/>
      <c r="AQ53" s="700"/>
      <c r="AR53" s="224"/>
      <c r="AS53" s="165"/>
      <c r="AT53" s="165"/>
      <c r="AU53" s="165"/>
      <c r="AV53" s="165"/>
      <c r="AW53" s="605" t="s">
        <v>443</v>
      </c>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5"/>
      <c r="CY53" s="165"/>
      <c r="CZ53" s="165"/>
      <c r="DA53" s="165"/>
      <c r="DB53" s="165"/>
      <c r="DC53" s="165"/>
      <c r="DD53" s="165"/>
      <c r="DE53" s="165"/>
      <c r="DF53" s="165"/>
      <c r="DG53" s="165"/>
      <c r="DH53" s="165"/>
      <c r="DI53" s="165"/>
      <c r="DJ53" s="165"/>
      <c r="DK53" s="165"/>
      <c r="DL53" s="165"/>
      <c r="DM53" s="165"/>
      <c r="DN53" s="165"/>
      <c r="DO53" s="165"/>
      <c r="DP53" s="165"/>
      <c r="DQ53" s="165"/>
      <c r="DR53" s="165"/>
      <c r="DS53" s="165"/>
      <c r="DT53" s="165"/>
      <c r="DU53" s="165"/>
      <c r="DV53" s="165"/>
      <c r="DW53" s="165"/>
      <c r="DX53" s="165"/>
      <c r="DY53" s="165"/>
      <c r="DZ53" s="165"/>
      <c r="EA53" s="165"/>
      <c r="EB53" s="165"/>
      <c r="EC53" s="165"/>
      <c r="ED53" s="165"/>
      <c r="EE53" s="165"/>
      <c r="EF53" s="165"/>
      <c r="EG53" s="165"/>
      <c r="EH53" s="165"/>
      <c r="EI53" s="165"/>
      <c r="EJ53" s="165"/>
      <c r="EK53" s="165"/>
      <c r="EL53" s="165"/>
      <c r="EM53" s="165"/>
      <c r="EN53" s="165"/>
      <c r="EO53" s="165"/>
      <c r="EP53" s="165"/>
      <c r="EQ53" s="165"/>
      <c r="ER53" s="165"/>
      <c r="ES53" s="165"/>
      <c r="ET53" s="165"/>
      <c r="EU53" s="165"/>
      <c r="EV53" s="165"/>
      <c r="EW53" s="165"/>
      <c r="EX53" s="165"/>
      <c r="EY53" s="165"/>
      <c r="EZ53" s="165"/>
      <c r="FA53" s="165"/>
      <c r="FB53" s="165"/>
      <c r="FC53" s="165"/>
      <c r="FD53" s="165"/>
      <c r="FE53" s="165"/>
      <c r="FF53" s="165"/>
      <c r="FG53" s="165"/>
      <c r="FH53" s="165"/>
      <c r="FI53" s="165"/>
      <c r="FJ53" s="165"/>
      <c r="FK53" s="165"/>
      <c r="FL53" s="165"/>
      <c r="FM53" s="165"/>
      <c r="FN53" s="165"/>
      <c r="FO53" s="165"/>
      <c r="FP53" s="165"/>
      <c r="FQ53" s="165"/>
      <c r="FR53" s="165"/>
      <c r="FS53" s="165"/>
      <c r="FT53" s="165"/>
      <c r="FU53" s="165"/>
      <c r="FV53" s="165"/>
      <c r="FW53" s="165"/>
      <c r="FX53" s="165"/>
    </row>
    <row r="54" spans="1:180" s="162" customFormat="1" ht="12.75" customHeight="1">
      <c r="A54" s="156"/>
      <c r="B54" s="278"/>
      <c r="C54" s="1215" t="s">
        <v>41</v>
      </c>
      <c r="D54" s="1216"/>
      <c r="E54" s="1216"/>
      <c r="F54" s="1216"/>
      <c r="G54" s="1216"/>
      <c r="H54" s="1216"/>
      <c r="I54" s="1216"/>
      <c r="J54" s="1216"/>
      <c r="K54" s="1216"/>
      <c r="L54" s="1216"/>
      <c r="M54" s="1216"/>
      <c r="N54" s="1216"/>
      <c r="O54" s="1216"/>
      <c r="P54" s="1216"/>
      <c r="Q54" s="1216"/>
      <c r="R54" s="1216"/>
      <c r="S54" s="1216"/>
      <c r="T54" s="1216"/>
      <c r="U54" s="1216"/>
      <c r="V54" s="1217"/>
      <c r="W54" s="613"/>
      <c r="X54" s="614"/>
      <c r="Y54" s="614"/>
      <c r="Z54" s="614"/>
      <c r="AA54" s="614"/>
      <c r="AB54" s="614"/>
      <c r="AC54" s="615"/>
      <c r="AD54" s="613"/>
      <c r="AE54" s="633"/>
      <c r="AF54" s="633"/>
      <c r="AG54" s="633"/>
      <c r="AH54" s="633"/>
      <c r="AI54" s="633"/>
      <c r="AJ54" s="634"/>
      <c r="AK54" s="698">
        <f t="shared" si="0"/>
        <v>0</v>
      </c>
      <c r="AL54" s="699"/>
      <c r="AM54" s="699"/>
      <c r="AN54" s="699"/>
      <c r="AO54" s="699"/>
      <c r="AP54" s="699"/>
      <c r="AQ54" s="700"/>
      <c r="AR54" s="224"/>
      <c r="AS54" s="165"/>
      <c r="AT54" s="165"/>
      <c r="AU54" s="165"/>
      <c r="AV54" s="165"/>
      <c r="AW54" s="606" t="s">
        <v>444</v>
      </c>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5"/>
      <c r="CY54" s="165"/>
      <c r="CZ54" s="165"/>
      <c r="DA54" s="165"/>
      <c r="DB54" s="165"/>
      <c r="DC54" s="165"/>
      <c r="DD54" s="165"/>
      <c r="DE54" s="165"/>
      <c r="DF54" s="165"/>
      <c r="DG54" s="165"/>
      <c r="DH54" s="165"/>
      <c r="DI54" s="165"/>
      <c r="DJ54" s="165"/>
      <c r="DK54" s="165"/>
      <c r="DL54" s="165"/>
      <c r="DM54" s="165"/>
      <c r="DN54" s="165"/>
      <c r="DO54" s="165"/>
      <c r="DP54" s="165"/>
      <c r="DQ54" s="165"/>
      <c r="DR54" s="165"/>
      <c r="DS54" s="165"/>
      <c r="DT54" s="165"/>
      <c r="DU54" s="165"/>
      <c r="DV54" s="165"/>
      <c r="DW54" s="165"/>
      <c r="DX54" s="165"/>
      <c r="DY54" s="165"/>
      <c r="DZ54" s="165"/>
      <c r="EA54" s="165"/>
      <c r="EB54" s="165"/>
      <c r="EC54" s="165"/>
      <c r="ED54" s="165"/>
      <c r="EE54" s="165"/>
      <c r="EF54" s="165"/>
      <c r="EG54" s="165"/>
      <c r="EH54" s="165"/>
      <c r="EI54" s="165"/>
      <c r="EJ54" s="165"/>
      <c r="EK54" s="165"/>
      <c r="EL54" s="165"/>
      <c r="EM54" s="165"/>
      <c r="EN54" s="165"/>
      <c r="EO54" s="165"/>
      <c r="EP54" s="165"/>
      <c r="EQ54" s="165"/>
      <c r="ER54" s="165"/>
      <c r="ES54" s="165"/>
      <c r="ET54" s="165"/>
      <c r="EU54" s="165"/>
      <c r="EV54" s="165"/>
      <c r="EW54" s="165"/>
      <c r="EX54" s="165"/>
      <c r="EY54" s="165"/>
      <c r="EZ54" s="165"/>
      <c r="FA54" s="165"/>
      <c r="FB54" s="165"/>
      <c r="FC54" s="165"/>
      <c r="FD54" s="165"/>
      <c r="FE54" s="165"/>
      <c r="FF54" s="165"/>
      <c r="FG54" s="165"/>
      <c r="FH54" s="165"/>
      <c r="FI54" s="165"/>
      <c r="FJ54" s="165"/>
      <c r="FK54" s="165"/>
      <c r="FL54" s="165"/>
      <c r="FM54" s="165"/>
      <c r="FN54" s="165"/>
      <c r="FO54" s="165"/>
      <c r="FP54" s="165"/>
      <c r="FQ54" s="165"/>
      <c r="FR54" s="165"/>
      <c r="FS54" s="165"/>
      <c r="FT54" s="165"/>
      <c r="FU54" s="165"/>
      <c r="FV54" s="165"/>
      <c r="FW54" s="165"/>
      <c r="FX54" s="165"/>
    </row>
    <row r="55" spans="1:180" s="162" customFormat="1" ht="12.75" customHeight="1">
      <c r="A55" s="156"/>
      <c r="B55" s="278"/>
      <c r="C55" s="1215" t="s">
        <v>42</v>
      </c>
      <c r="D55" s="1216"/>
      <c r="E55" s="1216"/>
      <c r="F55" s="1216"/>
      <c r="G55" s="1216"/>
      <c r="H55" s="1216"/>
      <c r="I55" s="1216"/>
      <c r="J55" s="1216"/>
      <c r="K55" s="1216"/>
      <c r="L55" s="1216"/>
      <c r="M55" s="1216"/>
      <c r="N55" s="1216"/>
      <c r="O55" s="1216"/>
      <c r="P55" s="1216"/>
      <c r="Q55" s="1216"/>
      <c r="R55" s="1216"/>
      <c r="S55" s="1216"/>
      <c r="T55" s="1216"/>
      <c r="U55" s="1216"/>
      <c r="V55" s="1217"/>
      <c r="W55" s="613"/>
      <c r="X55" s="614"/>
      <c r="Y55" s="614"/>
      <c r="Z55" s="614"/>
      <c r="AA55" s="614"/>
      <c r="AB55" s="614"/>
      <c r="AC55" s="615"/>
      <c r="AD55" s="613"/>
      <c r="AE55" s="633"/>
      <c r="AF55" s="633"/>
      <c r="AG55" s="633"/>
      <c r="AH55" s="633"/>
      <c r="AI55" s="633"/>
      <c r="AJ55" s="634"/>
      <c r="AK55" s="698">
        <f t="shared" si="0"/>
        <v>0</v>
      </c>
      <c r="AL55" s="699"/>
      <c r="AM55" s="699"/>
      <c r="AN55" s="699"/>
      <c r="AO55" s="699"/>
      <c r="AP55" s="699"/>
      <c r="AQ55" s="700"/>
      <c r="AR55" s="224"/>
      <c r="AS55" s="165"/>
      <c r="AT55" s="165"/>
      <c r="AU55" s="165"/>
      <c r="AV55" s="165"/>
      <c r="AW55" s="605" t="s">
        <v>445</v>
      </c>
      <c r="AX55" s="165"/>
      <c r="AY55" s="165"/>
      <c r="AZ55" s="165"/>
      <c r="BA55" s="165"/>
      <c r="BB55" s="165"/>
      <c r="BC55" s="165"/>
      <c r="BD55" s="165"/>
      <c r="BE55" s="165"/>
      <c r="BF55" s="165"/>
      <c r="BG55" s="165"/>
      <c r="BH55" s="165"/>
      <c r="BI55" s="165"/>
      <c r="BJ55" s="165"/>
      <c r="BK55" s="165"/>
      <c r="BL55" s="165"/>
      <c r="BM55" s="165"/>
      <c r="BN55" s="165"/>
      <c r="BO55" s="165"/>
      <c r="BP55" s="165"/>
      <c r="BQ55" s="165"/>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5"/>
      <c r="CY55" s="165"/>
      <c r="CZ55" s="165"/>
      <c r="DA55" s="165"/>
      <c r="DB55" s="165"/>
      <c r="DC55" s="165"/>
      <c r="DD55" s="165"/>
      <c r="DE55" s="165"/>
      <c r="DF55" s="165"/>
      <c r="DG55" s="165"/>
      <c r="DH55" s="165"/>
      <c r="DI55" s="165"/>
      <c r="DJ55" s="165"/>
      <c r="DK55" s="165"/>
      <c r="DL55" s="165"/>
      <c r="DM55" s="165"/>
      <c r="DN55" s="165"/>
      <c r="DO55" s="165"/>
      <c r="DP55" s="165"/>
      <c r="DQ55" s="165"/>
      <c r="DR55" s="165"/>
      <c r="DS55" s="165"/>
      <c r="DT55" s="165"/>
      <c r="DU55" s="165"/>
      <c r="DV55" s="165"/>
      <c r="DW55" s="165"/>
      <c r="DX55" s="165"/>
      <c r="DY55" s="165"/>
      <c r="DZ55" s="165"/>
      <c r="EA55" s="165"/>
      <c r="EB55" s="165"/>
      <c r="EC55" s="165"/>
      <c r="ED55" s="165"/>
      <c r="EE55" s="165"/>
      <c r="EF55" s="165"/>
      <c r="EG55" s="165"/>
      <c r="EH55" s="165"/>
      <c r="EI55" s="165"/>
      <c r="EJ55" s="165"/>
      <c r="EK55" s="165"/>
      <c r="EL55" s="165"/>
      <c r="EM55" s="165"/>
      <c r="EN55" s="165"/>
      <c r="EO55" s="165"/>
      <c r="EP55" s="165"/>
      <c r="EQ55" s="165"/>
      <c r="ER55" s="165"/>
      <c r="ES55" s="165"/>
      <c r="ET55" s="165"/>
      <c r="EU55" s="165"/>
      <c r="EV55" s="165"/>
      <c r="EW55" s="165"/>
      <c r="EX55" s="165"/>
      <c r="EY55" s="165"/>
      <c r="EZ55" s="165"/>
      <c r="FA55" s="165"/>
      <c r="FB55" s="165"/>
      <c r="FC55" s="165"/>
      <c r="FD55" s="165"/>
      <c r="FE55" s="165"/>
      <c r="FF55" s="165"/>
      <c r="FG55" s="165"/>
      <c r="FH55" s="165"/>
      <c r="FI55" s="165"/>
      <c r="FJ55" s="165"/>
      <c r="FK55" s="165"/>
      <c r="FL55" s="165"/>
      <c r="FM55" s="165"/>
      <c r="FN55" s="165"/>
      <c r="FO55" s="165"/>
      <c r="FP55" s="165"/>
      <c r="FQ55" s="165"/>
      <c r="FR55" s="165"/>
      <c r="FS55" s="165"/>
      <c r="FT55" s="165"/>
      <c r="FU55" s="165"/>
      <c r="FV55" s="165"/>
      <c r="FW55" s="165"/>
      <c r="FX55" s="165"/>
    </row>
    <row r="56" spans="1:180" s="162" customFormat="1" ht="12.75" customHeight="1" thickBot="1">
      <c r="A56" s="156"/>
      <c r="B56" s="278"/>
      <c r="C56" s="1220" t="s">
        <v>43</v>
      </c>
      <c r="D56" s="1221"/>
      <c r="E56" s="1221"/>
      <c r="F56" s="1221"/>
      <c r="G56" s="1221"/>
      <c r="H56" s="1221"/>
      <c r="I56" s="1221"/>
      <c r="J56" s="1221"/>
      <c r="K56" s="1221"/>
      <c r="L56" s="1221"/>
      <c r="M56" s="1221"/>
      <c r="N56" s="1221"/>
      <c r="O56" s="1221"/>
      <c r="P56" s="1221"/>
      <c r="Q56" s="1221"/>
      <c r="R56" s="1221"/>
      <c r="S56" s="1221"/>
      <c r="T56" s="1221"/>
      <c r="U56" s="1221"/>
      <c r="V56" s="1222"/>
      <c r="W56" s="610"/>
      <c r="X56" s="631"/>
      <c r="Y56" s="631"/>
      <c r="Z56" s="631"/>
      <c r="AA56" s="631"/>
      <c r="AB56" s="631"/>
      <c r="AC56" s="632"/>
      <c r="AD56" s="610"/>
      <c r="AE56" s="611"/>
      <c r="AF56" s="611"/>
      <c r="AG56" s="611"/>
      <c r="AH56" s="611"/>
      <c r="AI56" s="611"/>
      <c r="AJ56" s="612"/>
      <c r="AK56" s="1280">
        <f>AD56-W56</f>
        <v>0</v>
      </c>
      <c r="AL56" s="1281"/>
      <c r="AM56" s="1281"/>
      <c r="AN56" s="1281"/>
      <c r="AO56" s="1281"/>
      <c r="AP56" s="1281"/>
      <c r="AQ56" s="1282"/>
      <c r="AR56" s="224"/>
      <c r="AS56" s="165"/>
      <c r="AT56" s="165"/>
      <c r="AU56" s="165"/>
      <c r="AV56" s="165"/>
      <c r="AW56" s="605" t="s">
        <v>446</v>
      </c>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5"/>
      <c r="CV56" s="165"/>
      <c r="CW56" s="165"/>
      <c r="CX56" s="165"/>
      <c r="CY56" s="165"/>
      <c r="CZ56" s="165"/>
      <c r="DA56" s="165"/>
      <c r="DB56" s="165"/>
      <c r="DC56" s="165"/>
      <c r="DD56" s="165"/>
      <c r="DE56" s="165"/>
      <c r="DF56" s="165"/>
      <c r="DG56" s="165"/>
      <c r="DH56" s="165"/>
      <c r="DI56" s="165"/>
      <c r="DJ56" s="165"/>
      <c r="DK56" s="165"/>
      <c r="DL56" s="165"/>
      <c r="DM56" s="165"/>
      <c r="DN56" s="165"/>
      <c r="DO56" s="165"/>
      <c r="DP56" s="165"/>
      <c r="DQ56" s="165"/>
      <c r="DR56" s="165"/>
      <c r="DS56" s="165"/>
      <c r="DT56" s="165"/>
      <c r="DU56" s="165"/>
      <c r="DV56" s="165"/>
      <c r="DW56" s="165"/>
      <c r="DX56" s="165"/>
      <c r="DY56" s="165"/>
      <c r="DZ56" s="165"/>
      <c r="EA56" s="165"/>
      <c r="EB56" s="165"/>
      <c r="EC56" s="165"/>
      <c r="ED56" s="165"/>
      <c r="EE56" s="165"/>
      <c r="EF56" s="165"/>
      <c r="EG56" s="165"/>
      <c r="EH56" s="165"/>
      <c r="EI56" s="165"/>
      <c r="EJ56" s="165"/>
      <c r="EK56" s="165"/>
      <c r="EL56" s="165"/>
      <c r="EM56" s="165"/>
      <c r="EN56" s="165"/>
      <c r="EO56" s="165"/>
      <c r="EP56" s="165"/>
      <c r="EQ56" s="165"/>
      <c r="ER56" s="165"/>
      <c r="ES56" s="165"/>
      <c r="ET56" s="165"/>
      <c r="EU56" s="165"/>
      <c r="EV56" s="165"/>
      <c r="EW56" s="165"/>
      <c r="EX56" s="165"/>
      <c r="EY56" s="165"/>
      <c r="EZ56" s="165"/>
      <c r="FA56" s="165"/>
      <c r="FB56" s="165"/>
      <c r="FC56" s="165"/>
      <c r="FD56" s="165"/>
      <c r="FE56" s="165"/>
      <c r="FF56" s="165"/>
      <c r="FG56" s="165"/>
      <c r="FH56" s="165"/>
      <c r="FI56" s="165"/>
      <c r="FJ56" s="165"/>
      <c r="FK56" s="165"/>
      <c r="FL56" s="165"/>
      <c r="FM56" s="165"/>
      <c r="FN56" s="165"/>
      <c r="FO56" s="165"/>
      <c r="FP56" s="165"/>
      <c r="FQ56" s="165"/>
      <c r="FR56" s="165"/>
      <c r="FS56" s="165"/>
      <c r="FT56" s="165"/>
      <c r="FU56" s="165"/>
      <c r="FV56" s="165"/>
      <c r="FW56" s="165"/>
      <c r="FX56" s="165"/>
    </row>
    <row r="57" spans="1:180" s="162" customFormat="1" ht="12.75" customHeight="1" thickBot="1">
      <c r="A57" s="156"/>
      <c r="B57" s="278"/>
      <c r="C57" s="193"/>
      <c r="D57" s="238"/>
      <c r="E57" s="238"/>
      <c r="F57" s="238"/>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239"/>
      <c r="AG57" s="239"/>
      <c r="AH57" s="239"/>
      <c r="AI57" s="239"/>
      <c r="AJ57" s="193"/>
      <c r="AK57" s="193"/>
      <c r="AL57" s="193"/>
      <c r="AM57" s="193"/>
      <c r="AN57" s="193"/>
      <c r="AO57" s="193"/>
      <c r="AP57" s="193"/>
      <c r="AQ57" s="193"/>
      <c r="AR57" s="224"/>
      <c r="AS57" s="165"/>
      <c r="AT57" s="165"/>
      <c r="AU57" s="165"/>
      <c r="AV57" s="165"/>
      <c r="AW57" s="605" t="s">
        <v>447</v>
      </c>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5"/>
      <c r="CV57" s="165"/>
      <c r="CW57" s="165"/>
      <c r="CX57" s="165"/>
      <c r="CY57" s="165"/>
      <c r="CZ57" s="165"/>
      <c r="DA57" s="165"/>
      <c r="DB57" s="165"/>
      <c r="DC57" s="165"/>
      <c r="DD57" s="165"/>
      <c r="DE57" s="165"/>
      <c r="DF57" s="165"/>
      <c r="DG57" s="165"/>
      <c r="DH57" s="165"/>
      <c r="DI57" s="165"/>
      <c r="DJ57" s="165"/>
      <c r="DK57" s="165"/>
      <c r="DL57" s="165"/>
      <c r="DM57" s="165"/>
      <c r="DN57" s="165"/>
      <c r="DO57" s="165"/>
      <c r="DP57" s="165"/>
      <c r="DQ57" s="165"/>
      <c r="DR57" s="165"/>
      <c r="DS57" s="165"/>
      <c r="DT57" s="165"/>
      <c r="DU57" s="165"/>
      <c r="DV57" s="165"/>
      <c r="DW57" s="165"/>
      <c r="DX57" s="165"/>
      <c r="DY57" s="165"/>
      <c r="DZ57" s="165"/>
      <c r="EA57" s="165"/>
      <c r="EB57" s="165"/>
      <c r="EC57" s="165"/>
      <c r="ED57" s="165"/>
      <c r="EE57" s="165"/>
      <c r="EF57" s="165"/>
      <c r="EG57" s="165"/>
      <c r="EH57" s="165"/>
      <c r="EI57" s="165"/>
      <c r="EJ57" s="165"/>
      <c r="EK57" s="165"/>
      <c r="EL57" s="165"/>
      <c r="EM57" s="165"/>
      <c r="EN57" s="165"/>
      <c r="EO57" s="165"/>
      <c r="EP57" s="165"/>
      <c r="EQ57" s="165"/>
      <c r="ER57" s="165"/>
      <c r="ES57" s="165"/>
      <c r="ET57" s="165"/>
      <c r="EU57" s="165"/>
      <c r="EV57" s="165"/>
      <c r="EW57" s="165"/>
      <c r="EX57" s="165"/>
      <c r="EY57" s="165"/>
      <c r="EZ57" s="165"/>
      <c r="FA57" s="165"/>
      <c r="FB57" s="165"/>
      <c r="FC57" s="165"/>
      <c r="FD57" s="165"/>
      <c r="FE57" s="165"/>
      <c r="FF57" s="165"/>
      <c r="FG57" s="165"/>
      <c r="FH57" s="165"/>
      <c r="FI57" s="165"/>
      <c r="FJ57" s="165"/>
      <c r="FK57" s="165"/>
      <c r="FL57" s="165"/>
      <c r="FM57" s="165"/>
      <c r="FN57" s="165"/>
      <c r="FO57" s="165"/>
      <c r="FP57" s="165"/>
      <c r="FQ57" s="165"/>
      <c r="FR57" s="165"/>
      <c r="FS57" s="165"/>
      <c r="FT57" s="165"/>
      <c r="FU57" s="165"/>
      <c r="FV57" s="165"/>
      <c r="FW57" s="165"/>
      <c r="FX57" s="165"/>
    </row>
    <row r="58" spans="1:180" s="162" customFormat="1" ht="12.75" customHeight="1">
      <c r="A58" s="156"/>
      <c r="B58" s="278"/>
      <c r="C58" s="636" t="s">
        <v>44</v>
      </c>
      <c r="D58" s="637"/>
      <c r="E58" s="637"/>
      <c r="F58" s="637"/>
      <c r="G58" s="637"/>
      <c r="H58" s="637"/>
      <c r="I58" s="637"/>
      <c r="J58" s="637"/>
      <c r="K58" s="637"/>
      <c r="L58" s="637"/>
      <c r="M58" s="637"/>
      <c r="N58" s="637"/>
      <c r="O58" s="637"/>
      <c r="P58" s="637"/>
      <c r="Q58" s="637"/>
      <c r="R58" s="637"/>
      <c r="S58" s="637"/>
      <c r="T58" s="637"/>
      <c r="U58" s="637"/>
      <c r="V58" s="637"/>
      <c r="W58" s="674" t="s">
        <v>906</v>
      </c>
      <c r="X58" s="675"/>
      <c r="Y58" s="675"/>
      <c r="Z58" s="675"/>
      <c r="AA58" s="675"/>
      <c r="AB58" s="675"/>
      <c r="AC58" s="676"/>
      <c r="AD58" s="1262">
        <v>2017</v>
      </c>
      <c r="AE58" s="1262"/>
      <c r="AF58" s="1262"/>
      <c r="AG58" s="1262"/>
      <c r="AH58" s="1262"/>
      <c r="AI58" s="1262"/>
      <c r="AJ58" s="1262"/>
      <c r="AK58" s="1262" t="s">
        <v>29</v>
      </c>
      <c r="AL58" s="1262"/>
      <c r="AM58" s="1262"/>
      <c r="AN58" s="1262"/>
      <c r="AO58" s="1262"/>
      <c r="AP58" s="1262"/>
      <c r="AQ58" s="1284"/>
      <c r="AR58" s="224"/>
      <c r="AS58" s="165"/>
      <c r="AT58" s="165"/>
      <c r="AU58" s="165"/>
      <c r="AV58" s="165"/>
      <c r="AW58" s="605" t="s">
        <v>448</v>
      </c>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c r="BZ58" s="165"/>
      <c r="CA58" s="165"/>
      <c r="CB58" s="165"/>
      <c r="CC58" s="165"/>
      <c r="CD58" s="165"/>
      <c r="CE58" s="165"/>
      <c r="CF58" s="165"/>
      <c r="CG58" s="165"/>
      <c r="CH58" s="165"/>
      <c r="CI58" s="165"/>
      <c r="CJ58" s="165"/>
      <c r="CK58" s="165"/>
      <c r="CL58" s="165"/>
      <c r="CM58" s="165"/>
      <c r="CN58" s="165"/>
      <c r="CO58" s="165"/>
      <c r="CP58" s="165"/>
      <c r="CQ58" s="165"/>
      <c r="CR58" s="165"/>
      <c r="CS58" s="165"/>
      <c r="CT58" s="165"/>
      <c r="CU58" s="165"/>
      <c r="CV58" s="165"/>
      <c r="CW58" s="165"/>
      <c r="CX58" s="165"/>
      <c r="CY58" s="165"/>
      <c r="CZ58" s="165"/>
      <c r="DA58" s="165"/>
      <c r="DB58" s="165"/>
      <c r="DC58" s="165"/>
      <c r="DD58" s="165"/>
      <c r="DE58" s="165"/>
      <c r="DF58" s="165"/>
      <c r="DG58" s="165"/>
      <c r="DH58" s="165"/>
      <c r="DI58" s="165"/>
      <c r="DJ58" s="165"/>
      <c r="DK58" s="165"/>
      <c r="DL58" s="165"/>
      <c r="DM58" s="165"/>
      <c r="DN58" s="165"/>
      <c r="DO58" s="165"/>
      <c r="DP58" s="165"/>
      <c r="DQ58" s="165"/>
      <c r="DR58" s="165"/>
      <c r="DS58" s="165"/>
      <c r="DT58" s="165"/>
      <c r="DU58" s="165"/>
      <c r="DV58" s="165"/>
      <c r="DW58" s="165"/>
      <c r="DX58" s="165"/>
      <c r="DY58" s="165"/>
      <c r="DZ58" s="165"/>
      <c r="EA58" s="165"/>
      <c r="EB58" s="165"/>
      <c r="EC58" s="165"/>
      <c r="ED58" s="165"/>
      <c r="EE58" s="165"/>
      <c r="EF58" s="165"/>
      <c r="EG58" s="165"/>
      <c r="EH58" s="165"/>
      <c r="EI58" s="165"/>
      <c r="EJ58" s="165"/>
      <c r="EK58" s="165"/>
      <c r="EL58" s="165"/>
      <c r="EM58" s="165"/>
      <c r="EN58" s="165"/>
      <c r="EO58" s="165"/>
      <c r="EP58" s="165"/>
      <c r="EQ58" s="165"/>
      <c r="ER58" s="165"/>
      <c r="ES58" s="165"/>
      <c r="ET58" s="165"/>
      <c r="EU58" s="165"/>
      <c r="EV58" s="165"/>
      <c r="EW58" s="165"/>
      <c r="EX58" s="165"/>
      <c r="EY58" s="165"/>
      <c r="EZ58" s="165"/>
      <c r="FA58" s="165"/>
      <c r="FB58" s="165"/>
      <c r="FC58" s="165"/>
      <c r="FD58" s="165"/>
      <c r="FE58" s="165"/>
      <c r="FF58" s="165"/>
      <c r="FG58" s="165"/>
      <c r="FH58" s="165"/>
      <c r="FI58" s="165"/>
      <c r="FJ58" s="165"/>
      <c r="FK58" s="165"/>
      <c r="FL58" s="165"/>
      <c r="FM58" s="165"/>
      <c r="FN58" s="165"/>
      <c r="FO58" s="165"/>
      <c r="FP58" s="165"/>
      <c r="FQ58" s="165"/>
      <c r="FR58" s="165"/>
      <c r="FS58" s="165"/>
      <c r="FT58" s="165"/>
      <c r="FU58" s="165"/>
      <c r="FV58" s="165"/>
      <c r="FW58" s="165"/>
      <c r="FX58" s="165"/>
    </row>
    <row r="59" spans="1:180" s="162" customFormat="1" ht="12.75" customHeight="1">
      <c r="A59" s="156"/>
      <c r="B59" s="278"/>
      <c r="C59" s="1263" t="s">
        <v>45</v>
      </c>
      <c r="D59" s="1264"/>
      <c r="E59" s="1264"/>
      <c r="F59" s="1264"/>
      <c r="G59" s="1264"/>
      <c r="H59" s="1264"/>
      <c r="I59" s="1264"/>
      <c r="J59" s="1264"/>
      <c r="K59" s="1264"/>
      <c r="L59" s="1264"/>
      <c r="M59" s="1264"/>
      <c r="N59" s="1264"/>
      <c r="O59" s="1264"/>
      <c r="P59" s="1264"/>
      <c r="Q59" s="1264"/>
      <c r="R59" s="1264"/>
      <c r="S59" s="1264"/>
      <c r="T59" s="1264"/>
      <c r="U59" s="1264"/>
      <c r="V59" s="1264"/>
      <c r="W59" s="621">
        <f>W51+W53</f>
        <v>0</v>
      </c>
      <c r="X59" s="622"/>
      <c r="Y59" s="622"/>
      <c r="Z59" s="622"/>
      <c r="AA59" s="622"/>
      <c r="AB59" s="622"/>
      <c r="AC59" s="623"/>
      <c r="AD59" s="621">
        <f>AD51+AD53</f>
        <v>0</v>
      </c>
      <c r="AE59" s="622"/>
      <c r="AF59" s="622"/>
      <c r="AG59" s="622"/>
      <c r="AH59" s="622"/>
      <c r="AI59" s="622"/>
      <c r="AJ59" s="623"/>
      <c r="AK59" s="624">
        <f>IF(AND(W59=0,AD59=0),0,(AD59/W59)-1)</f>
        <v>0</v>
      </c>
      <c r="AL59" s="625"/>
      <c r="AM59" s="625"/>
      <c r="AN59" s="625"/>
      <c r="AO59" s="625"/>
      <c r="AP59" s="625"/>
      <c r="AQ59" s="626"/>
      <c r="AR59" s="224"/>
      <c r="AS59" s="165"/>
      <c r="AT59" s="165"/>
      <c r="AU59" s="165"/>
      <c r="AV59" s="165"/>
      <c r="AW59" s="605" t="s">
        <v>449</v>
      </c>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5"/>
      <c r="CY59" s="165"/>
      <c r="CZ59" s="165"/>
      <c r="DA59" s="165"/>
      <c r="DB59" s="165"/>
      <c r="DC59" s="165"/>
      <c r="DD59" s="165"/>
      <c r="DE59" s="165"/>
      <c r="DF59" s="165"/>
      <c r="DG59" s="165"/>
      <c r="DH59" s="165"/>
      <c r="DI59" s="165"/>
      <c r="DJ59" s="165"/>
      <c r="DK59" s="165"/>
      <c r="DL59" s="165"/>
      <c r="DM59" s="165"/>
      <c r="DN59" s="165"/>
      <c r="DO59" s="165"/>
      <c r="DP59" s="165"/>
      <c r="DQ59" s="165"/>
      <c r="DR59" s="165"/>
      <c r="DS59" s="165"/>
      <c r="DT59" s="165"/>
      <c r="DU59" s="165"/>
      <c r="DV59" s="165"/>
      <c r="DW59" s="165"/>
      <c r="DX59" s="165"/>
      <c r="DY59" s="165"/>
      <c r="DZ59" s="165"/>
      <c r="EA59" s="165"/>
      <c r="EB59" s="165"/>
      <c r="EC59" s="165"/>
      <c r="ED59" s="165"/>
      <c r="EE59" s="165"/>
      <c r="EF59" s="165"/>
      <c r="EG59" s="165"/>
      <c r="EH59" s="165"/>
      <c r="EI59" s="165"/>
      <c r="EJ59" s="165"/>
      <c r="EK59" s="165"/>
      <c r="EL59" s="165"/>
      <c r="EM59" s="165"/>
      <c r="EN59" s="165"/>
      <c r="EO59" s="165"/>
      <c r="EP59" s="165"/>
      <c r="EQ59" s="165"/>
      <c r="ER59" s="165"/>
      <c r="ES59" s="165"/>
      <c r="ET59" s="165"/>
      <c r="EU59" s="165"/>
      <c r="EV59" s="165"/>
      <c r="EW59" s="165"/>
      <c r="EX59" s="165"/>
      <c r="EY59" s="165"/>
      <c r="EZ59" s="165"/>
      <c r="FA59" s="165"/>
      <c r="FB59" s="165"/>
      <c r="FC59" s="165"/>
      <c r="FD59" s="165"/>
      <c r="FE59" s="165"/>
      <c r="FF59" s="165"/>
      <c r="FG59" s="165"/>
      <c r="FH59" s="165"/>
      <c r="FI59" s="165"/>
      <c r="FJ59" s="165"/>
      <c r="FK59" s="165"/>
      <c r="FL59" s="165"/>
      <c r="FM59" s="165"/>
      <c r="FN59" s="165"/>
      <c r="FO59" s="165"/>
      <c r="FP59" s="165"/>
      <c r="FQ59" s="165"/>
      <c r="FR59" s="165"/>
      <c r="FS59" s="165"/>
      <c r="FT59" s="165"/>
      <c r="FU59" s="165"/>
      <c r="FV59" s="165"/>
      <c r="FW59" s="165"/>
      <c r="FX59" s="165"/>
    </row>
    <row r="60" spans="1:180" s="162" customFormat="1" ht="12.75" customHeight="1">
      <c r="A60" s="156"/>
      <c r="B60" s="278"/>
      <c r="C60" s="616" t="s">
        <v>46</v>
      </c>
      <c r="D60" s="617"/>
      <c r="E60" s="617"/>
      <c r="F60" s="617"/>
      <c r="G60" s="617"/>
      <c r="H60" s="617"/>
      <c r="I60" s="617"/>
      <c r="J60" s="617"/>
      <c r="K60" s="617"/>
      <c r="L60" s="617"/>
      <c r="M60" s="617"/>
      <c r="N60" s="617"/>
      <c r="O60" s="617"/>
      <c r="P60" s="617"/>
      <c r="Q60" s="617"/>
      <c r="R60" s="617"/>
      <c r="S60" s="617"/>
      <c r="T60" s="617"/>
      <c r="U60" s="617"/>
      <c r="V60" s="617"/>
      <c r="W60" s="624">
        <f>IF(W47=0,0,W52/W47)</f>
        <v>0</v>
      </c>
      <c r="X60" s="625"/>
      <c r="Y60" s="625"/>
      <c r="Z60" s="625"/>
      <c r="AA60" s="625"/>
      <c r="AB60" s="625"/>
      <c r="AC60" s="630"/>
      <c r="AD60" s="624">
        <f>IF(AD47=0,0,AD52/AD47)</f>
        <v>0</v>
      </c>
      <c r="AE60" s="625"/>
      <c r="AF60" s="625"/>
      <c r="AG60" s="625"/>
      <c r="AH60" s="625"/>
      <c r="AI60" s="625"/>
      <c r="AJ60" s="630"/>
      <c r="AK60" s="624">
        <f>IF(AND(W60=0,AD60=0),-31%,(AD60/W60)-1)</f>
        <v>-0.31</v>
      </c>
      <c r="AL60" s="625"/>
      <c r="AM60" s="625"/>
      <c r="AN60" s="625"/>
      <c r="AO60" s="625"/>
      <c r="AP60" s="625"/>
      <c r="AQ60" s="626"/>
      <c r="AR60" s="224"/>
      <c r="AS60" s="165"/>
      <c r="AT60" s="165"/>
      <c r="AU60" s="165"/>
      <c r="AV60" s="165"/>
      <c r="AW60" s="605" t="s">
        <v>450</v>
      </c>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5"/>
      <c r="CY60" s="165"/>
      <c r="CZ60" s="165"/>
      <c r="DA60" s="165"/>
      <c r="DB60" s="165"/>
      <c r="DC60" s="165"/>
      <c r="DD60" s="165"/>
      <c r="DE60" s="165"/>
      <c r="DF60" s="165"/>
      <c r="DG60" s="165"/>
      <c r="DH60" s="165"/>
      <c r="DI60" s="165"/>
      <c r="DJ60" s="165"/>
      <c r="DK60" s="165"/>
      <c r="DL60" s="165"/>
      <c r="DM60" s="165"/>
      <c r="DN60" s="165"/>
      <c r="DO60" s="165"/>
      <c r="DP60" s="165"/>
      <c r="DQ60" s="165"/>
      <c r="DR60" s="165"/>
      <c r="DS60" s="165"/>
      <c r="DT60" s="165"/>
      <c r="DU60" s="165"/>
      <c r="DV60" s="165"/>
      <c r="DW60" s="165"/>
      <c r="DX60" s="165"/>
      <c r="DY60" s="165"/>
      <c r="DZ60" s="165"/>
      <c r="EA60" s="165"/>
      <c r="EB60" s="165"/>
      <c r="EC60" s="165"/>
      <c r="ED60" s="165"/>
      <c r="EE60" s="165"/>
      <c r="EF60" s="165"/>
      <c r="EG60" s="165"/>
      <c r="EH60" s="165"/>
      <c r="EI60" s="165"/>
      <c r="EJ60" s="165"/>
      <c r="EK60" s="165"/>
      <c r="EL60" s="165"/>
      <c r="EM60" s="165"/>
      <c r="EN60" s="165"/>
      <c r="EO60" s="165"/>
      <c r="EP60" s="165"/>
      <c r="EQ60" s="165"/>
      <c r="ER60" s="165"/>
      <c r="ES60" s="165"/>
      <c r="ET60" s="165"/>
      <c r="EU60" s="165"/>
      <c r="EV60" s="165"/>
      <c r="EW60" s="165"/>
      <c r="EX60" s="165"/>
      <c r="EY60" s="165"/>
      <c r="EZ60" s="165"/>
      <c r="FA60" s="165"/>
      <c r="FB60" s="165"/>
      <c r="FC60" s="165"/>
      <c r="FD60" s="165"/>
      <c r="FE60" s="165"/>
      <c r="FF60" s="165"/>
      <c r="FG60" s="165"/>
      <c r="FH60" s="165"/>
      <c r="FI60" s="165"/>
      <c r="FJ60" s="165"/>
      <c r="FK60" s="165"/>
      <c r="FL60" s="165"/>
      <c r="FM60" s="165"/>
      <c r="FN60" s="165"/>
      <c r="FO60" s="165"/>
      <c r="FP60" s="165"/>
      <c r="FQ60" s="165"/>
      <c r="FR60" s="165"/>
      <c r="FS60" s="165"/>
      <c r="FT60" s="165"/>
      <c r="FU60" s="165"/>
      <c r="FV60" s="165"/>
      <c r="FW60" s="165"/>
      <c r="FX60" s="165"/>
    </row>
    <row r="61" spans="1:180" s="162" customFormat="1" ht="12.75" customHeight="1">
      <c r="A61" s="156"/>
      <c r="B61" s="278"/>
      <c r="C61" s="616" t="s">
        <v>47</v>
      </c>
      <c r="D61" s="617"/>
      <c r="E61" s="617"/>
      <c r="F61" s="617"/>
      <c r="G61" s="617"/>
      <c r="H61" s="617"/>
      <c r="I61" s="617"/>
      <c r="J61" s="617"/>
      <c r="K61" s="617"/>
      <c r="L61" s="617"/>
      <c r="M61" s="617"/>
      <c r="N61" s="617"/>
      <c r="O61" s="617"/>
      <c r="P61" s="617"/>
      <c r="Q61" s="617"/>
      <c r="R61" s="617"/>
      <c r="S61" s="617"/>
      <c r="T61" s="617"/>
      <c r="U61" s="617"/>
      <c r="V61" s="617"/>
      <c r="W61" s="639">
        <f>IF(AND(W47=0,W43=0),0,W43/W45)</f>
        <v>0</v>
      </c>
      <c r="X61" s="640"/>
      <c r="Y61" s="640"/>
      <c r="Z61" s="640"/>
      <c r="AA61" s="640"/>
      <c r="AB61" s="640"/>
      <c r="AC61" s="641"/>
      <c r="AD61" s="639">
        <f>IF(AND(AD47=0,AD43=0),0,AD43/AD45)</f>
        <v>0</v>
      </c>
      <c r="AE61" s="640"/>
      <c r="AF61" s="640"/>
      <c r="AG61" s="640"/>
      <c r="AH61" s="640"/>
      <c r="AI61" s="640"/>
      <c r="AJ61" s="641"/>
      <c r="AK61" s="624">
        <f>IF(AND(W61=0,AD61=0),-10%,(AD61/W61)-1)</f>
        <v>-0.1</v>
      </c>
      <c r="AL61" s="625"/>
      <c r="AM61" s="625"/>
      <c r="AN61" s="625"/>
      <c r="AO61" s="625"/>
      <c r="AP61" s="625"/>
      <c r="AQ61" s="626"/>
      <c r="AR61" s="224"/>
      <c r="AS61" s="165"/>
      <c r="AT61" s="165"/>
      <c r="AU61" s="165"/>
      <c r="AV61" s="165"/>
      <c r="AW61" s="605" t="s">
        <v>451</v>
      </c>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5"/>
      <c r="CY61" s="165"/>
      <c r="CZ61" s="165"/>
      <c r="DA61" s="165"/>
      <c r="DB61" s="165"/>
      <c r="DC61" s="165"/>
      <c r="DD61" s="165"/>
      <c r="DE61" s="165"/>
      <c r="DF61" s="165"/>
      <c r="DG61" s="165"/>
      <c r="DH61" s="165"/>
      <c r="DI61" s="165"/>
      <c r="DJ61" s="165"/>
      <c r="DK61" s="165"/>
      <c r="DL61" s="165"/>
      <c r="DM61" s="165"/>
      <c r="DN61" s="165"/>
      <c r="DO61" s="165"/>
      <c r="DP61" s="165"/>
      <c r="DQ61" s="165"/>
      <c r="DR61" s="165"/>
      <c r="DS61" s="165"/>
      <c r="DT61" s="165"/>
      <c r="DU61" s="165"/>
      <c r="DV61" s="165"/>
      <c r="DW61" s="165"/>
      <c r="DX61" s="165"/>
      <c r="DY61" s="165"/>
      <c r="DZ61" s="165"/>
      <c r="EA61" s="165"/>
      <c r="EB61" s="165"/>
      <c r="EC61" s="165"/>
      <c r="ED61" s="165"/>
      <c r="EE61" s="165"/>
      <c r="EF61" s="165"/>
      <c r="EG61" s="165"/>
      <c r="EH61" s="165"/>
      <c r="EI61" s="165"/>
      <c r="EJ61" s="165"/>
      <c r="EK61" s="165"/>
      <c r="EL61" s="165"/>
      <c r="EM61" s="165"/>
      <c r="EN61" s="165"/>
      <c r="EO61" s="165"/>
      <c r="EP61" s="165"/>
      <c r="EQ61" s="165"/>
      <c r="ER61" s="165"/>
      <c r="ES61" s="165"/>
      <c r="ET61" s="165"/>
      <c r="EU61" s="165"/>
      <c r="EV61" s="165"/>
      <c r="EW61" s="165"/>
      <c r="EX61" s="165"/>
      <c r="EY61" s="165"/>
      <c r="EZ61" s="165"/>
      <c r="FA61" s="165"/>
      <c r="FB61" s="165"/>
      <c r="FC61" s="165"/>
      <c r="FD61" s="165"/>
      <c r="FE61" s="165"/>
      <c r="FF61" s="165"/>
      <c r="FG61" s="165"/>
      <c r="FH61" s="165"/>
      <c r="FI61" s="165"/>
      <c r="FJ61" s="165"/>
      <c r="FK61" s="165"/>
      <c r="FL61" s="165"/>
      <c r="FM61" s="165"/>
      <c r="FN61" s="165"/>
      <c r="FO61" s="165"/>
      <c r="FP61" s="165"/>
      <c r="FQ61" s="165"/>
      <c r="FR61" s="165"/>
      <c r="FS61" s="165"/>
      <c r="FT61" s="165"/>
      <c r="FU61" s="165"/>
      <c r="FV61" s="165"/>
      <c r="FW61" s="165"/>
      <c r="FX61" s="165"/>
    </row>
    <row r="62" spans="1:180" s="162" customFormat="1" ht="12.75" customHeight="1">
      <c r="A62" s="156"/>
      <c r="B62" s="278"/>
      <c r="C62" s="616" t="s">
        <v>48</v>
      </c>
      <c r="D62" s="617"/>
      <c r="E62" s="617"/>
      <c r="F62" s="617"/>
      <c r="G62" s="617"/>
      <c r="H62" s="617"/>
      <c r="I62" s="617"/>
      <c r="J62" s="617"/>
      <c r="K62" s="617"/>
      <c r="L62" s="617"/>
      <c r="M62" s="617"/>
      <c r="N62" s="617"/>
      <c r="O62" s="617"/>
      <c r="P62" s="617"/>
      <c r="Q62" s="617"/>
      <c r="R62" s="617"/>
      <c r="S62" s="617"/>
      <c r="T62" s="617"/>
      <c r="U62" s="617"/>
      <c r="V62" s="617"/>
      <c r="W62" s="624">
        <f>IF(AND(W47=0,W43=0),0.6,W46/W44)</f>
        <v>0.6</v>
      </c>
      <c r="X62" s="625"/>
      <c r="Y62" s="625"/>
      <c r="Z62" s="625"/>
      <c r="AA62" s="625"/>
      <c r="AB62" s="625"/>
      <c r="AC62" s="630"/>
      <c r="AD62" s="624">
        <f>IF(AND(AD47=0,AD43=0),0.6,AD46/AD44)</f>
        <v>0.6</v>
      </c>
      <c r="AE62" s="625"/>
      <c r="AF62" s="625"/>
      <c r="AG62" s="625"/>
      <c r="AH62" s="625"/>
      <c r="AI62" s="625"/>
      <c r="AJ62" s="630"/>
      <c r="AK62" s="624">
        <f>IF(AND(W61=0,AD61=0),10%,(AD62-W62)/W62)</f>
        <v>0.1</v>
      </c>
      <c r="AL62" s="625"/>
      <c r="AM62" s="625"/>
      <c r="AN62" s="625"/>
      <c r="AO62" s="625"/>
      <c r="AP62" s="625"/>
      <c r="AQ62" s="626"/>
      <c r="AR62" s="224"/>
      <c r="AS62" s="165"/>
      <c r="AT62" s="165"/>
      <c r="AU62" s="165"/>
      <c r="AV62" s="165"/>
      <c r="AW62" s="605" t="s">
        <v>452</v>
      </c>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5"/>
      <c r="CY62" s="165"/>
      <c r="CZ62" s="165"/>
      <c r="DA62" s="165"/>
      <c r="DB62" s="165"/>
      <c r="DC62" s="165"/>
      <c r="DD62" s="165"/>
      <c r="DE62" s="165"/>
      <c r="DF62" s="165"/>
      <c r="DG62" s="165"/>
      <c r="DH62" s="165"/>
      <c r="DI62" s="165"/>
      <c r="DJ62" s="165"/>
      <c r="DK62" s="165"/>
      <c r="DL62" s="165"/>
      <c r="DM62" s="165"/>
      <c r="DN62" s="165"/>
      <c r="DO62" s="165"/>
      <c r="DP62" s="165"/>
      <c r="DQ62" s="165"/>
      <c r="DR62" s="165"/>
      <c r="DS62" s="165"/>
      <c r="DT62" s="165"/>
      <c r="DU62" s="165"/>
      <c r="DV62" s="165"/>
      <c r="DW62" s="165"/>
      <c r="DX62" s="165"/>
      <c r="DY62" s="165"/>
      <c r="DZ62" s="165"/>
      <c r="EA62" s="165"/>
      <c r="EB62" s="165"/>
      <c r="EC62" s="165"/>
      <c r="ED62" s="165"/>
      <c r="EE62" s="165"/>
      <c r="EF62" s="165"/>
      <c r="EG62" s="165"/>
      <c r="EH62" s="165"/>
      <c r="EI62" s="165"/>
      <c r="EJ62" s="165"/>
      <c r="EK62" s="165"/>
      <c r="EL62" s="165"/>
      <c r="EM62" s="165"/>
      <c r="EN62" s="165"/>
      <c r="EO62" s="165"/>
      <c r="EP62" s="165"/>
      <c r="EQ62" s="165"/>
      <c r="ER62" s="165"/>
      <c r="ES62" s="165"/>
      <c r="ET62" s="165"/>
      <c r="EU62" s="165"/>
      <c r="EV62" s="165"/>
      <c r="EW62" s="165"/>
      <c r="EX62" s="165"/>
      <c r="EY62" s="165"/>
      <c r="EZ62" s="165"/>
      <c r="FA62" s="165"/>
      <c r="FB62" s="165"/>
      <c r="FC62" s="165"/>
      <c r="FD62" s="165"/>
      <c r="FE62" s="165"/>
      <c r="FF62" s="165"/>
      <c r="FG62" s="165"/>
      <c r="FH62" s="165"/>
      <c r="FI62" s="165"/>
      <c r="FJ62" s="165"/>
      <c r="FK62" s="165"/>
      <c r="FL62" s="165"/>
      <c r="FM62" s="165"/>
      <c r="FN62" s="165"/>
      <c r="FO62" s="165"/>
      <c r="FP62" s="165"/>
      <c r="FQ62" s="165"/>
      <c r="FR62" s="165"/>
      <c r="FS62" s="165"/>
      <c r="FT62" s="165"/>
      <c r="FU62" s="165"/>
      <c r="FV62" s="165"/>
      <c r="FW62" s="165"/>
      <c r="FX62" s="165"/>
    </row>
    <row r="63" spans="1:180" s="162" customFormat="1" ht="12.75" customHeight="1">
      <c r="A63" s="156"/>
      <c r="B63" s="278"/>
      <c r="C63" s="616" t="s">
        <v>49</v>
      </c>
      <c r="D63" s="617"/>
      <c r="E63" s="617"/>
      <c r="F63" s="617"/>
      <c r="G63" s="617"/>
      <c r="H63" s="617"/>
      <c r="I63" s="617"/>
      <c r="J63" s="617"/>
      <c r="K63" s="617"/>
      <c r="L63" s="617"/>
      <c r="M63" s="617"/>
      <c r="N63" s="617"/>
      <c r="O63" s="617"/>
      <c r="P63" s="617"/>
      <c r="Q63" s="617"/>
      <c r="R63" s="617"/>
      <c r="S63" s="617"/>
      <c r="T63" s="617"/>
      <c r="U63" s="617"/>
      <c r="V63" s="617"/>
      <c r="W63" s="627">
        <f>IF(W47=0,0,(W54/W47)*330)</f>
        <v>0</v>
      </c>
      <c r="X63" s="628"/>
      <c r="Y63" s="628"/>
      <c r="Z63" s="628"/>
      <c r="AA63" s="628"/>
      <c r="AB63" s="628"/>
      <c r="AC63" s="629"/>
      <c r="AD63" s="627">
        <f>IF(AD47=0,0,(AD54/AD47)*330)</f>
        <v>0</v>
      </c>
      <c r="AE63" s="628"/>
      <c r="AF63" s="628"/>
      <c r="AG63" s="628"/>
      <c r="AH63" s="628"/>
      <c r="AI63" s="628"/>
      <c r="AJ63" s="629"/>
      <c r="AK63" s="624">
        <f>IF(AND(W63=0,AD63=0),0,(AD63/W63)-1)</f>
        <v>0</v>
      </c>
      <c r="AL63" s="625"/>
      <c r="AM63" s="625"/>
      <c r="AN63" s="625"/>
      <c r="AO63" s="625"/>
      <c r="AP63" s="625"/>
      <c r="AQ63" s="626"/>
      <c r="AR63" s="224"/>
      <c r="AS63" s="165"/>
      <c r="AT63" s="165"/>
      <c r="AU63" s="165"/>
      <c r="AV63" s="165"/>
      <c r="AW63" s="605" t="s">
        <v>453</v>
      </c>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5"/>
      <c r="CY63" s="165"/>
      <c r="CZ63" s="165"/>
      <c r="DA63" s="165"/>
      <c r="DB63" s="165"/>
      <c r="DC63" s="165"/>
      <c r="DD63" s="165"/>
      <c r="DE63" s="165"/>
      <c r="DF63" s="165"/>
      <c r="DG63" s="165"/>
      <c r="DH63" s="165"/>
      <c r="DI63" s="165"/>
      <c r="DJ63" s="165"/>
      <c r="DK63" s="165"/>
      <c r="DL63" s="165"/>
      <c r="DM63" s="165"/>
      <c r="DN63" s="165"/>
      <c r="DO63" s="165"/>
      <c r="DP63" s="165"/>
      <c r="DQ63" s="165"/>
      <c r="DR63" s="165"/>
      <c r="DS63" s="165"/>
      <c r="DT63" s="165"/>
      <c r="DU63" s="165"/>
      <c r="DV63" s="165"/>
      <c r="DW63" s="165"/>
      <c r="DX63" s="165"/>
      <c r="DY63" s="165"/>
      <c r="DZ63" s="165"/>
      <c r="EA63" s="165"/>
      <c r="EB63" s="165"/>
      <c r="EC63" s="165"/>
      <c r="ED63" s="165"/>
      <c r="EE63" s="165"/>
      <c r="EF63" s="165"/>
      <c r="EG63" s="165"/>
      <c r="EH63" s="165"/>
      <c r="EI63" s="165"/>
      <c r="EJ63" s="165"/>
      <c r="EK63" s="165"/>
      <c r="EL63" s="165"/>
      <c r="EM63" s="165"/>
      <c r="EN63" s="165"/>
      <c r="EO63" s="165"/>
      <c r="EP63" s="165"/>
      <c r="EQ63" s="165"/>
      <c r="ER63" s="165"/>
      <c r="ES63" s="165"/>
      <c r="ET63" s="165"/>
      <c r="EU63" s="165"/>
      <c r="EV63" s="165"/>
      <c r="EW63" s="165"/>
      <c r="EX63" s="165"/>
      <c r="EY63" s="165"/>
      <c r="EZ63" s="165"/>
      <c r="FA63" s="165"/>
      <c r="FB63" s="165"/>
      <c r="FC63" s="165"/>
      <c r="FD63" s="165"/>
      <c r="FE63" s="165"/>
      <c r="FF63" s="165"/>
      <c r="FG63" s="165"/>
      <c r="FH63" s="165"/>
      <c r="FI63" s="165"/>
      <c r="FJ63" s="165"/>
      <c r="FK63" s="165"/>
      <c r="FL63" s="165"/>
      <c r="FM63" s="165"/>
      <c r="FN63" s="165"/>
      <c r="FO63" s="165"/>
      <c r="FP63" s="165"/>
      <c r="FQ63" s="165"/>
      <c r="FR63" s="165"/>
      <c r="FS63" s="165"/>
      <c r="FT63" s="165"/>
      <c r="FU63" s="165"/>
      <c r="FV63" s="165"/>
      <c r="FW63" s="165"/>
      <c r="FX63" s="165"/>
    </row>
    <row r="64" spans="1:180" s="162" customFormat="1" ht="12.75" customHeight="1">
      <c r="A64" s="240"/>
      <c r="B64" s="278"/>
      <c r="C64" s="616" t="s">
        <v>50</v>
      </c>
      <c r="D64" s="617"/>
      <c r="E64" s="617"/>
      <c r="F64" s="617"/>
      <c r="G64" s="617"/>
      <c r="H64" s="617"/>
      <c r="I64" s="617"/>
      <c r="J64" s="617"/>
      <c r="K64" s="617"/>
      <c r="L64" s="617"/>
      <c r="M64" s="617"/>
      <c r="N64" s="617"/>
      <c r="O64" s="617"/>
      <c r="P64" s="617"/>
      <c r="Q64" s="617"/>
      <c r="R64" s="617"/>
      <c r="S64" s="617"/>
      <c r="T64" s="617"/>
      <c r="U64" s="617"/>
      <c r="V64" s="617"/>
      <c r="W64" s="627">
        <f>IF(W47=0,0,(W55/W47)*330)</f>
        <v>0</v>
      </c>
      <c r="X64" s="628"/>
      <c r="Y64" s="628"/>
      <c r="Z64" s="628"/>
      <c r="AA64" s="628"/>
      <c r="AB64" s="628"/>
      <c r="AC64" s="629"/>
      <c r="AD64" s="627">
        <f>IF(AD47=0,0,(AD55/AD47)*330)</f>
        <v>0</v>
      </c>
      <c r="AE64" s="628"/>
      <c r="AF64" s="628"/>
      <c r="AG64" s="628"/>
      <c r="AH64" s="628"/>
      <c r="AI64" s="628"/>
      <c r="AJ64" s="629"/>
      <c r="AK64" s="624">
        <f>IF(AND(W64=0,AD64=0),0,(AD64/W64)-1)</f>
        <v>0</v>
      </c>
      <c r="AL64" s="625"/>
      <c r="AM64" s="625"/>
      <c r="AN64" s="625"/>
      <c r="AO64" s="625"/>
      <c r="AP64" s="625"/>
      <c r="AQ64" s="626"/>
      <c r="AR64" s="224"/>
      <c r="AS64" s="165"/>
      <c r="AT64" s="165"/>
      <c r="AU64" s="165"/>
      <c r="AV64" s="165"/>
      <c r="AW64" s="605" t="s">
        <v>454</v>
      </c>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5"/>
      <c r="CY64" s="165"/>
      <c r="CZ64" s="165"/>
      <c r="DA64" s="165"/>
      <c r="DB64" s="165"/>
      <c r="DC64" s="165"/>
      <c r="DD64" s="165"/>
      <c r="DE64" s="165"/>
      <c r="DF64" s="165"/>
      <c r="DG64" s="165"/>
      <c r="DH64" s="165"/>
      <c r="DI64" s="165"/>
      <c r="DJ64" s="165"/>
      <c r="DK64" s="165"/>
      <c r="DL64" s="165"/>
      <c r="DM64" s="165"/>
      <c r="DN64" s="165"/>
      <c r="DO64" s="165"/>
      <c r="DP64" s="165"/>
      <c r="DQ64" s="165"/>
      <c r="DR64" s="165"/>
      <c r="DS64" s="165"/>
      <c r="DT64" s="165"/>
      <c r="DU64" s="165"/>
      <c r="DV64" s="165"/>
      <c r="DW64" s="165"/>
      <c r="DX64" s="165"/>
      <c r="DY64" s="165"/>
      <c r="DZ64" s="165"/>
      <c r="EA64" s="165"/>
      <c r="EB64" s="165"/>
      <c r="EC64" s="165"/>
      <c r="ED64" s="165"/>
      <c r="EE64" s="165"/>
      <c r="EF64" s="165"/>
      <c r="EG64" s="165"/>
      <c r="EH64" s="165"/>
      <c r="EI64" s="165"/>
      <c r="EJ64" s="165"/>
      <c r="EK64" s="165"/>
      <c r="EL64" s="165"/>
      <c r="EM64" s="165"/>
      <c r="EN64" s="165"/>
      <c r="EO64" s="165"/>
      <c r="EP64" s="165"/>
      <c r="EQ64" s="165"/>
      <c r="ER64" s="165"/>
      <c r="ES64" s="165"/>
      <c r="ET64" s="165"/>
      <c r="EU64" s="165"/>
      <c r="EV64" s="165"/>
      <c r="EW64" s="165"/>
      <c r="EX64" s="165"/>
      <c r="EY64" s="165"/>
      <c r="EZ64" s="165"/>
      <c r="FA64" s="165"/>
      <c r="FB64" s="165"/>
      <c r="FC64" s="165"/>
      <c r="FD64" s="165"/>
      <c r="FE64" s="165"/>
      <c r="FF64" s="165"/>
      <c r="FG64" s="165"/>
      <c r="FH64" s="165"/>
      <c r="FI64" s="165"/>
      <c r="FJ64" s="165"/>
      <c r="FK64" s="165"/>
      <c r="FL64" s="165"/>
      <c r="FM64" s="165"/>
      <c r="FN64" s="165"/>
      <c r="FO64" s="165"/>
      <c r="FP64" s="165"/>
      <c r="FQ64" s="165"/>
      <c r="FR64" s="165"/>
      <c r="FS64" s="165"/>
      <c r="FT64" s="165"/>
      <c r="FU64" s="165"/>
      <c r="FV64" s="165"/>
      <c r="FW64" s="165"/>
      <c r="FX64" s="165"/>
    </row>
    <row r="65" spans="1:180" s="162" customFormat="1" ht="12.75" customHeight="1">
      <c r="A65" s="240"/>
      <c r="B65" s="278"/>
      <c r="C65" s="616" t="s">
        <v>51</v>
      </c>
      <c r="D65" s="617"/>
      <c r="E65" s="617"/>
      <c r="F65" s="617"/>
      <c r="G65" s="617"/>
      <c r="H65" s="617"/>
      <c r="I65" s="617"/>
      <c r="J65" s="617"/>
      <c r="K65" s="617"/>
      <c r="L65" s="617"/>
      <c r="M65" s="617"/>
      <c r="N65" s="617"/>
      <c r="O65" s="617"/>
      <c r="P65" s="617"/>
      <c r="Q65" s="617"/>
      <c r="R65" s="617"/>
      <c r="S65" s="617"/>
      <c r="T65" s="617"/>
      <c r="U65" s="617"/>
      <c r="V65" s="617"/>
      <c r="W65" s="621">
        <f>W43-W45</f>
        <v>0</v>
      </c>
      <c r="X65" s="622"/>
      <c r="Y65" s="622"/>
      <c r="Z65" s="622"/>
      <c r="AA65" s="622"/>
      <c r="AB65" s="622"/>
      <c r="AC65" s="623"/>
      <c r="AD65" s="621">
        <f>AD43-AD45</f>
        <v>0</v>
      </c>
      <c r="AE65" s="622"/>
      <c r="AF65" s="622"/>
      <c r="AG65" s="622"/>
      <c r="AH65" s="622"/>
      <c r="AI65" s="622"/>
      <c r="AJ65" s="623"/>
      <c r="AK65" s="624">
        <f>IF(AND(W65=0,AD65=0),0,(AD65/W65)-1)</f>
        <v>0</v>
      </c>
      <c r="AL65" s="625"/>
      <c r="AM65" s="625"/>
      <c r="AN65" s="625"/>
      <c r="AO65" s="625"/>
      <c r="AP65" s="625"/>
      <c r="AQ65" s="626"/>
      <c r="AR65" s="224"/>
      <c r="AS65" s="165"/>
      <c r="AT65" s="165"/>
      <c r="AU65" s="165"/>
      <c r="AV65" s="165"/>
      <c r="AW65" s="605" t="s">
        <v>455</v>
      </c>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c r="CE65" s="165"/>
      <c r="CF65" s="165"/>
      <c r="CG65" s="165"/>
      <c r="CH65" s="165"/>
      <c r="CI65" s="165"/>
      <c r="CJ65" s="165"/>
      <c r="CK65" s="165"/>
      <c r="CL65" s="165"/>
      <c r="CM65" s="165"/>
      <c r="CN65" s="165"/>
      <c r="CO65" s="165"/>
      <c r="CP65" s="165"/>
      <c r="CQ65" s="165"/>
      <c r="CR65" s="165"/>
      <c r="CS65" s="165"/>
      <c r="CT65" s="165"/>
      <c r="CU65" s="165"/>
      <c r="CV65" s="165"/>
      <c r="CW65" s="165"/>
      <c r="CX65" s="165"/>
      <c r="CY65" s="165"/>
      <c r="CZ65" s="165"/>
      <c r="DA65" s="165"/>
      <c r="DB65" s="165"/>
      <c r="DC65" s="165"/>
      <c r="DD65" s="165"/>
      <c r="DE65" s="165"/>
      <c r="DF65" s="165"/>
      <c r="DG65" s="165"/>
      <c r="DH65" s="165"/>
      <c r="DI65" s="165"/>
      <c r="DJ65" s="165"/>
      <c r="DK65" s="165"/>
      <c r="DL65" s="165"/>
      <c r="DM65" s="165"/>
      <c r="DN65" s="165"/>
      <c r="DO65" s="165"/>
      <c r="DP65" s="165"/>
      <c r="DQ65" s="165"/>
      <c r="DR65" s="165"/>
      <c r="DS65" s="165"/>
      <c r="DT65" s="165"/>
      <c r="DU65" s="165"/>
      <c r="DV65" s="165"/>
      <c r="DW65" s="165"/>
      <c r="DX65" s="165"/>
      <c r="DY65" s="165"/>
      <c r="DZ65" s="165"/>
      <c r="EA65" s="165"/>
      <c r="EB65" s="165"/>
      <c r="EC65" s="165"/>
      <c r="ED65" s="165"/>
      <c r="EE65" s="165"/>
      <c r="EF65" s="165"/>
      <c r="EG65" s="165"/>
      <c r="EH65" s="165"/>
      <c r="EI65" s="165"/>
      <c r="EJ65" s="165"/>
      <c r="EK65" s="165"/>
      <c r="EL65" s="165"/>
      <c r="EM65" s="165"/>
      <c r="EN65" s="165"/>
      <c r="EO65" s="165"/>
      <c r="EP65" s="165"/>
      <c r="EQ65" s="165"/>
      <c r="ER65" s="165"/>
      <c r="ES65" s="165"/>
      <c r="ET65" s="165"/>
      <c r="EU65" s="165"/>
      <c r="EV65" s="165"/>
      <c r="EW65" s="165"/>
      <c r="EX65" s="165"/>
      <c r="EY65" s="165"/>
      <c r="EZ65" s="165"/>
      <c r="FA65" s="165"/>
      <c r="FB65" s="165"/>
      <c r="FC65" s="165"/>
      <c r="FD65" s="165"/>
      <c r="FE65" s="165"/>
      <c r="FF65" s="165"/>
      <c r="FG65" s="165"/>
      <c r="FH65" s="165"/>
      <c r="FI65" s="165"/>
      <c r="FJ65" s="165"/>
      <c r="FK65" s="165"/>
      <c r="FL65" s="165"/>
      <c r="FM65" s="165"/>
      <c r="FN65" s="165"/>
      <c r="FO65" s="165"/>
      <c r="FP65" s="165"/>
      <c r="FQ65" s="165"/>
      <c r="FR65" s="165"/>
      <c r="FS65" s="165"/>
      <c r="FT65" s="165"/>
      <c r="FU65" s="165"/>
      <c r="FV65" s="165"/>
      <c r="FW65" s="165"/>
      <c r="FX65" s="165"/>
    </row>
    <row r="66" spans="1:180" s="162" customFormat="1" ht="18" customHeight="1" thickBot="1">
      <c r="A66" s="240"/>
      <c r="B66" s="278"/>
      <c r="C66" s="657" t="s">
        <v>52</v>
      </c>
      <c r="D66" s="658"/>
      <c r="E66" s="658"/>
      <c r="F66" s="658"/>
      <c r="G66" s="658"/>
      <c r="H66" s="658"/>
      <c r="I66" s="658"/>
      <c r="J66" s="658"/>
      <c r="K66" s="658"/>
      <c r="L66" s="658"/>
      <c r="M66" s="658"/>
      <c r="N66" s="658"/>
      <c r="O66" s="658"/>
      <c r="P66" s="658"/>
      <c r="Q66" s="658"/>
      <c r="R66" s="658"/>
      <c r="S66" s="658"/>
      <c r="T66" s="658"/>
      <c r="U66" s="658"/>
      <c r="V66" s="658"/>
      <c r="W66" s="618">
        <f>IF(AND(W47=0,W43=0),0,W51/W47)</f>
        <v>0</v>
      </c>
      <c r="X66" s="619"/>
      <c r="Y66" s="619"/>
      <c r="Z66" s="619"/>
      <c r="AA66" s="619"/>
      <c r="AB66" s="619"/>
      <c r="AC66" s="620"/>
      <c r="AD66" s="618">
        <f>IF(AND(AD47=0,AD43=0),0,AD51/AD47)</f>
        <v>0</v>
      </c>
      <c r="AE66" s="619"/>
      <c r="AF66" s="619"/>
      <c r="AG66" s="619"/>
      <c r="AH66" s="619"/>
      <c r="AI66" s="619"/>
      <c r="AJ66" s="620"/>
      <c r="AK66" s="618">
        <f>IF(AND(W66=0,AD66=0),-10%,(AD66/W66)-1)</f>
        <v>-0.1</v>
      </c>
      <c r="AL66" s="619"/>
      <c r="AM66" s="619"/>
      <c r="AN66" s="619"/>
      <c r="AO66" s="619"/>
      <c r="AP66" s="619"/>
      <c r="AQ66" s="638"/>
      <c r="AR66" s="224"/>
      <c r="AS66" s="165"/>
      <c r="AT66" s="165"/>
      <c r="AU66" s="165"/>
      <c r="AV66" s="165"/>
      <c r="AW66" s="605" t="s">
        <v>456</v>
      </c>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165"/>
      <c r="BX66" s="165"/>
      <c r="BY66" s="165"/>
      <c r="BZ66" s="165"/>
      <c r="CA66" s="165"/>
      <c r="CB66" s="165"/>
      <c r="CC66" s="165"/>
      <c r="CD66" s="165"/>
      <c r="CE66" s="165"/>
      <c r="CF66" s="165"/>
      <c r="CG66" s="165"/>
      <c r="CH66" s="165"/>
      <c r="CI66" s="165"/>
      <c r="CJ66" s="165"/>
      <c r="CK66" s="165"/>
      <c r="CL66" s="165"/>
      <c r="CM66" s="165"/>
      <c r="CN66" s="165"/>
      <c r="CO66" s="165"/>
      <c r="CP66" s="165"/>
      <c r="CQ66" s="165"/>
      <c r="CR66" s="165"/>
      <c r="CS66" s="165"/>
      <c r="CT66" s="165"/>
      <c r="CU66" s="165"/>
      <c r="CV66" s="165"/>
      <c r="CW66" s="165"/>
      <c r="CX66" s="165"/>
      <c r="CY66" s="165"/>
      <c r="CZ66" s="165"/>
      <c r="DA66" s="165"/>
      <c r="DB66" s="165"/>
      <c r="DC66" s="165"/>
      <c r="DD66" s="165"/>
      <c r="DE66" s="165"/>
      <c r="DF66" s="165"/>
      <c r="DG66" s="165"/>
      <c r="DH66" s="165"/>
      <c r="DI66" s="165"/>
      <c r="DJ66" s="165"/>
      <c r="DK66" s="165"/>
      <c r="DL66" s="165"/>
      <c r="DM66" s="165"/>
      <c r="DN66" s="165"/>
      <c r="DO66" s="165"/>
      <c r="DP66" s="165"/>
      <c r="DQ66" s="165"/>
      <c r="DR66" s="165"/>
      <c r="DS66" s="165"/>
      <c r="DT66" s="165"/>
      <c r="DU66" s="165"/>
      <c r="DV66" s="165"/>
      <c r="DW66" s="165"/>
      <c r="DX66" s="165"/>
      <c r="DY66" s="165"/>
      <c r="DZ66" s="165"/>
      <c r="EA66" s="165"/>
      <c r="EB66" s="165"/>
      <c r="EC66" s="165"/>
      <c r="ED66" s="165"/>
      <c r="EE66" s="165"/>
      <c r="EF66" s="165"/>
      <c r="EG66" s="165"/>
      <c r="EH66" s="165"/>
      <c r="EI66" s="165"/>
      <c r="EJ66" s="165"/>
      <c r="EK66" s="165"/>
      <c r="EL66" s="165"/>
      <c r="EM66" s="165"/>
      <c r="EN66" s="165"/>
      <c r="EO66" s="165"/>
      <c r="EP66" s="165"/>
      <c r="EQ66" s="165"/>
      <c r="ER66" s="165"/>
      <c r="ES66" s="165"/>
      <c r="ET66" s="165"/>
      <c r="EU66" s="165"/>
      <c r="EV66" s="165"/>
      <c r="EW66" s="165"/>
      <c r="EX66" s="165"/>
      <c r="EY66" s="165"/>
      <c r="EZ66" s="165"/>
      <c r="FA66" s="165"/>
      <c r="FB66" s="165"/>
      <c r="FC66" s="165"/>
      <c r="FD66" s="165"/>
      <c r="FE66" s="165"/>
      <c r="FF66" s="165"/>
      <c r="FG66" s="165"/>
      <c r="FH66" s="165"/>
      <c r="FI66" s="165"/>
      <c r="FJ66" s="165"/>
      <c r="FK66" s="165"/>
      <c r="FL66" s="165"/>
      <c r="FM66" s="165"/>
      <c r="FN66" s="165"/>
      <c r="FO66" s="165"/>
      <c r="FP66" s="165"/>
      <c r="FQ66" s="165"/>
      <c r="FR66" s="165"/>
      <c r="FS66" s="165"/>
      <c r="FT66" s="165"/>
      <c r="FU66" s="165"/>
      <c r="FV66" s="165"/>
      <c r="FW66" s="165"/>
      <c r="FX66" s="165"/>
    </row>
    <row r="67" spans="1:180" s="162" customFormat="1" ht="22.5" customHeight="1" thickBot="1">
      <c r="A67" s="240"/>
      <c r="B67" s="278"/>
      <c r="C67" s="108"/>
      <c r="D67" s="108"/>
      <c r="E67" s="108"/>
      <c r="F67" s="108"/>
      <c r="G67" s="108"/>
      <c r="H67" s="108"/>
      <c r="I67" s="108"/>
      <c r="J67" s="108"/>
      <c r="K67" s="108"/>
      <c r="L67" s="108"/>
      <c r="M67" s="108"/>
      <c r="N67" s="108"/>
      <c r="O67" s="108"/>
      <c r="P67" s="108"/>
      <c r="Q67" s="108"/>
      <c r="R67" s="108"/>
      <c r="S67" s="108"/>
      <c r="T67" s="108"/>
      <c r="U67" s="108"/>
      <c r="V67" s="108"/>
      <c r="W67" s="153"/>
      <c r="X67" s="153"/>
      <c r="Y67" s="153"/>
      <c r="Z67" s="153"/>
      <c r="AA67" s="153"/>
      <c r="AB67" s="153"/>
      <c r="AC67" s="153"/>
      <c r="AD67" s="153"/>
      <c r="AE67" s="153"/>
      <c r="AF67" s="153"/>
      <c r="AG67" s="153"/>
      <c r="AH67" s="153"/>
      <c r="AI67" s="153"/>
      <c r="AJ67" s="153"/>
      <c r="AK67" s="153"/>
      <c r="AL67" s="1283"/>
      <c r="AM67" s="1283"/>
      <c r="AN67" s="1283"/>
      <c r="AO67" s="1283"/>
      <c r="AP67" s="1283"/>
      <c r="AQ67" s="1283"/>
      <c r="AR67" s="224"/>
      <c r="AS67" s="165"/>
      <c r="AT67" s="165"/>
      <c r="AU67" s="165"/>
      <c r="AV67" s="165"/>
      <c r="AW67" s="605" t="s">
        <v>457</v>
      </c>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165"/>
      <c r="BZ67" s="165"/>
      <c r="CA67" s="165"/>
      <c r="CB67" s="165"/>
      <c r="CC67" s="165"/>
      <c r="CD67" s="165"/>
      <c r="CE67" s="165"/>
      <c r="CF67" s="165"/>
      <c r="CG67" s="165"/>
      <c r="CH67" s="165"/>
      <c r="CI67" s="165"/>
      <c r="CJ67" s="165"/>
      <c r="CK67" s="165"/>
      <c r="CL67" s="165"/>
      <c r="CM67" s="165"/>
      <c r="CN67" s="165"/>
      <c r="CO67" s="165"/>
      <c r="CP67" s="165"/>
      <c r="CQ67" s="165"/>
      <c r="CR67" s="165"/>
      <c r="CS67" s="165"/>
      <c r="CT67" s="165"/>
      <c r="CU67" s="165"/>
      <c r="CV67" s="165"/>
      <c r="CW67" s="165"/>
      <c r="CX67" s="165"/>
      <c r="CY67" s="165"/>
      <c r="CZ67" s="165"/>
      <c r="DA67" s="165"/>
      <c r="DB67" s="165"/>
      <c r="DC67" s="165"/>
      <c r="DD67" s="165"/>
      <c r="DE67" s="165"/>
      <c r="DF67" s="165"/>
      <c r="DG67" s="165"/>
      <c r="DH67" s="165"/>
      <c r="DI67" s="165"/>
      <c r="DJ67" s="165"/>
      <c r="DK67" s="165"/>
      <c r="DL67" s="165"/>
      <c r="DM67" s="165"/>
      <c r="DN67" s="165"/>
      <c r="DO67" s="165"/>
      <c r="DP67" s="165"/>
      <c r="DQ67" s="165"/>
      <c r="DR67" s="165"/>
      <c r="DS67" s="165"/>
      <c r="DT67" s="165"/>
      <c r="DU67" s="165"/>
      <c r="DV67" s="165"/>
      <c r="DW67" s="165"/>
      <c r="DX67" s="165"/>
      <c r="DY67" s="165"/>
      <c r="DZ67" s="165"/>
      <c r="EA67" s="165"/>
      <c r="EB67" s="165"/>
      <c r="EC67" s="165"/>
      <c r="ED67" s="165"/>
      <c r="EE67" s="165"/>
      <c r="EF67" s="165"/>
      <c r="EG67" s="165"/>
      <c r="EH67" s="165"/>
      <c r="EI67" s="165"/>
      <c r="EJ67" s="165"/>
      <c r="EK67" s="165"/>
      <c r="EL67" s="165"/>
      <c r="EM67" s="165"/>
      <c r="EN67" s="165"/>
      <c r="EO67" s="165"/>
      <c r="EP67" s="165"/>
      <c r="EQ67" s="165"/>
      <c r="ER67" s="165"/>
      <c r="ES67" s="165"/>
      <c r="ET67" s="165"/>
      <c r="EU67" s="165"/>
      <c r="EV67" s="165"/>
      <c r="EW67" s="165"/>
      <c r="EX67" s="165"/>
      <c r="EY67" s="165"/>
      <c r="EZ67" s="165"/>
      <c r="FA67" s="165"/>
      <c r="FB67" s="165"/>
      <c r="FC67" s="165"/>
      <c r="FD67" s="165"/>
      <c r="FE67" s="165"/>
      <c r="FF67" s="165"/>
      <c r="FG67" s="165"/>
      <c r="FH67" s="165"/>
      <c r="FI67" s="165"/>
      <c r="FJ67" s="165"/>
      <c r="FK67" s="165"/>
      <c r="FL67" s="165"/>
      <c r="FM67" s="165"/>
      <c r="FN67" s="165"/>
      <c r="FO67" s="165"/>
      <c r="FP67" s="165"/>
      <c r="FQ67" s="165"/>
      <c r="FR67" s="165"/>
      <c r="FS67" s="165"/>
      <c r="FT67" s="165"/>
      <c r="FU67" s="165"/>
      <c r="FV67" s="165"/>
      <c r="FW67" s="165"/>
      <c r="FX67" s="165"/>
    </row>
    <row r="68" spans="1:180" s="162" customFormat="1" ht="15.75" customHeight="1">
      <c r="A68" s="240"/>
      <c r="B68" s="278"/>
      <c r="C68" s="1223" t="s">
        <v>53</v>
      </c>
      <c r="D68" s="1224"/>
      <c r="E68" s="1224"/>
      <c r="F68" s="1224"/>
      <c r="G68" s="1224"/>
      <c r="H68" s="1224"/>
      <c r="I68" s="1224"/>
      <c r="J68" s="1224"/>
      <c r="K68" s="1224"/>
      <c r="L68" s="1224"/>
      <c r="M68" s="1224"/>
      <c r="N68" s="1224"/>
      <c r="O68" s="1224"/>
      <c r="P68" s="1224"/>
      <c r="Q68" s="1224"/>
      <c r="R68" s="1224"/>
      <c r="S68" s="1224"/>
      <c r="T68" s="1224"/>
      <c r="U68" s="1224"/>
      <c r="V68" s="1224"/>
      <c r="W68" s="650">
        <v>2016</v>
      </c>
      <c r="X68" s="651"/>
      <c r="Y68" s="652"/>
      <c r="Z68" s="1006">
        <f>W68+1</f>
        <v>2017</v>
      </c>
      <c r="AA68" s="1007"/>
      <c r="AB68" s="1008"/>
      <c r="AC68" s="654">
        <f>W68+2</f>
        <v>2018</v>
      </c>
      <c r="AD68" s="654"/>
      <c r="AE68" s="654"/>
      <c r="AF68" s="654">
        <f>W68+3</f>
        <v>2019</v>
      </c>
      <c r="AG68" s="654"/>
      <c r="AH68" s="654"/>
      <c r="AI68" s="654">
        <f>W68+4</f>
        <v>2020</v>
      </c>
      <c r="AJ68" s="654"/>
      <c r="AK68" s="655"/>
      <c r="AL68" s="1294" t="s">
        <v>367</v>
      </c>
      <c r="AM68" s="1294"/>
      <c r="AN68" s="1294"/>
      <c r="AO68" s="1294"/>
      <c r="AP68" s="1294"/>
      <c r="AQ68" s="1295"/>
      <c r="AR68" s="224"/>
      <c r="AS68" s="165"/>
      <c r="AT68" s="165"/>
      <c r="AU68" s="165"/>
      <c r="AV68" s="165"/>
      <c r="AW68" s="605" t="s">
        <v>458</v>
      </c>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c r="CB68" s="165"/>
      <c r="CC68" s="165"/>
      <c r="CD68" s="165"/>
      <c r="CE68" s="165"/>
      <c r="CF68" s="165"/>
      <c r="CG68" s="165"/>
      <c r="CH68" s="165"/>
      <c r="CI68" s="165"/>
      <c r="CJ68" s="165"/>
      <c r="CK68" s="165"/>
      <c r="CL68" s="165"/>
      <c r="CM68" s="165"/>
      <c r="CN68" s="165"/>
      <c r="CO68" s="165"/>
      <c r="CP68" s="165"/>
      <c r="CQ68" s="165"/>
      <c r="CR68" s="165"/>
      <c r="CS68" s="165"/>
      <c r="CT68" s="165"/>
      <c r="CU68" s="165"/>
      <c r="CV68" s="165"/>
      <c r="CW68" s="165"/>
      <c r="CX68" s="165"/>
      <c r="CY68" s="165"/>
      <c r="CZ68" s="165"/>
      <c r="DA68" s="165"/>
      <c r="DB68" s="165"/>
      <c r="DC68" s="165"/>
      <c r="DD68" s="165"/>
      <c r="DE68" s="165"/>
      <c r="DF68" s="165"/>
      <c r="DG68" s="165"/>
      <c r="DH68" s="165"/>
      <c r="DI68" s="165"/>
      <c r="DJ68" s="165"/>
      <c r="DK68" s="165"/>
      <c r="DL68" s="165"/>
      <c r="DM68" s="165"/>
      <c r="DN68" s="165"/>
      <c r="DO68" s="165"/>
      <c r="DP68" s="165"/>
      <c r="DQ68" s="165"/>
      <c r="DR68" s="165"/>
      <c r="DS68" s="165"/>
      <c r="DT68" s="165"/>
      <c r="DU68" s="165"/>
      <c r="DV68" s="165"/>
      <c r="DW68" s="165"/>
      <c r="DX68" s="165"/>
      <c r="DY68" s="165"/>
      <c r="DZ68" s="165"/>
      <c r="EA68" s="165"/>
      <c r="EB68" s="165"/>
      <c r="EC68" s="165"/>
      <c r="ED68" s="165"/>
      <c r="EE68" s="165"/>
      <c r="EF68" s="165"/>
      <c r="EG68" s="165"/>
      <c r="EH68" s="165"/>
      <c r="EI68" s="165"/>
      <c r="EJ68" s="165"/>
      <c r="EK68" s="165"/>
      <c r="EL68" s="165"/>
      <c r="EM68" s="165"/>
      <c r="EN68" s="165"/>
      <c r="EO68" s="165"/>
      <c r="EP68" s="165"/>
      <c r="EQ68" s="165"/>
      <c r="ER68" s="165"/>
      <c r="ES68" s="165"/>
      <c r="ET68" s="165"/>
      <c r="EU68" s="165"/>
      <c r="EV68" s="165"/>
      <c r="EW68" s="165"/>
      <c r="EX68" s="165"/>
      <c r="EY68" s="165"/>
      <c r="EZ68" s="165"/>
      <c r="FA68" s="165"/>
      <c r="FB68" s="165"/>
      <c r="FC68" s="165"/>
      <c r="FD68" s="165"/>
      <c r="FE68" s="165"/>
      <c r="FF68" s="165"/>
      <c r="FG68" s="165"/>
      <c r="FH68" s="165"/>
      <c r="FI68" s="165"/>
      <c r="FJ68" s="165"/>
      <c r="FK68" s="165"/>
      <c r="FL68" s="165"/>
      <c r="FM68" s="165"/>
      <c r="FN68" s="165"/>
      <c r="FO68" s="165"/>
      <c r="FP68" s="165"/>
      <c r="FQ68" s="165"/>
      <c r="FR68" s="165"/>
      <c r="FS68" s="165"/>
      <c r="FT68" s="165"/>
      <c r="FU68" s="165"/>
      <c r="FV68" s="165"/>
      <c r="FW68" s="165"/>
      <c r="FX68" s="165"/>
    </row>
    <row r="69" spans="1:180" s="162" customFormat="1" ht="12.75" customHeight="1" thickBot="1">
      <c r="A69" s="240"/>
      <c r="B69" s="278"/>
      <c r="C69" s="616" t="s">
        <v>54</v>
      </c>
      <c r="D69" s="617"/>
      <c r="E69" s="617"/>
      <c r="F69" s="617"/>
      <c r="G69" s="617"/>
      <c r="H69" s="617"/>
      <c r="I69" s="617"/>
      <c r="J69" s="617"/>
      <c r="K69" s="617"/>
      <c r="L69" s="617"/>
      <c r="M69" s="617"/>
      <c r="N69" s="617"/>
      <c r="O69" s="617"/>
      <c r="P69" s="617"/>
      <c r="Q69" s="617"/>
      <c r="R69" s="617"/>
      <c r="S69" s="617"/>
      <c r="T69" s="617"/>
      <c r="U69" s="617"/>
      <c r="V69" s="653"/>
      <c r="W69" s="656">
        <f>W47</f>
        <v>0</v>
      </c>
      <c r="X69" s="648"/>
      <c r="Y69" s="648"/>
      <c r="Z69" s="648">
        <f>AD47</f>
        <v>0</v>
      </c>
      <c r="AA69" s="648"/>
      <c r="AB69" s="648"/>
      <c r="AC69" s="1005">
        <f>Z69*(1+O153)</f>
        <v>0</v>
      </c>
      <c r="AD69" s="1005"/>
      <c r="AE69" s="1005"/>
      <c r="AF69" s="706">
        <f>+AC69*1.15</f>
        <v>0</v>
      </c>
      <c r="AG69" s="706"/>
      <c r="AH69" s="706"/>
      <c r="AI69" s="706">
        <f>+AF69*1.2</f>
        <v>0</v>
      </c>
      <c r="AJ69" s="706"/>
      <c r="AK69" s="707"/>
      <c r="AL69" s="1296"/>
      <c r="AM69" s="1296"/>
      <c r="AN69" s="1296"/>
      <c r="AO69" s="1296"/>
      <c r="AP69" s="1296"/>
      <c r="AQ69" s="1297"/>
      <c r="AR69" s="224"/>
      <c r="AS69" s="165"/>
      <c r="AT69" s="165"/>
      <c r="AU69" s="165"/>
      <c r="AV69" s="165"/>
      <c r="AW69" s="605" t="s">
        <v>459</v>
      </c>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165"/>
      <c r="BY69" s="165"/>
      <c r="BZ69" s="165"/>
      <c r="CA69" s="165"/>
      <c r="CB69" s="165"/>
      <c r="CC69" s="165"/>
      <c r="CD69" s="165"/>
      <c r="CE69" s="165"/>
      <c r="CF69" s="165"/>
      <c r="CG69" s="165"/>
      <c r="CH69" s="165"/>
      <c r="CI69" s="165"/>
      <c r="CJ69" s="165"/>
      <c r="CK69" s="165"/>
      <c r="CL69" s="165"/>
      <c r="CM69" s="165"/>
      <c r="CN69" s="165"/>
      <c r="CO69" s="165"/>
      <c r="CP69" s="165"/>
      <c r="CQ69" s="165"/>
      <c r="CR69" s="165"/>
      <c r="CS69" s="165"/>
      <c r="CT69" s="165"/>
      <c r="CU69" s="165"/>
      <c r="CV69" s="165"/>
      <c r="CW69" s="165"/>
      <c r="CX69" s="165"/>
      <c r="CY69" s="165"/>
      <c r="CZ69" s="165"/>
      <c r="DA69" s="165"/>
      <c r="DB69" s="165"/>
      <c r="DC69" s="165"/>
      <c r="DD69" s="165"/>
      <c r="DE69" s="165"/>
      <c r="DF69" s="165"/>
      <c r="DG69" s="165"/>
      <c r="DH69" s="165"/>
      <c r="DI69" s="165"/>
      <c r="DJ69" s="165"/>
      <c r="DK69" s="165"/>
      <c r="DL69" s="165"/>
      <c r="DM69" s="165"/>
      <c r="DN69" s="165"/>
      <c r="DO69" s="165"/>
      <c r="DP69" s="165"/>
      <c r="DQ69" s="165"/>
      <c r="DR69" s="165"/>
      <c r="DS69" s="165"/>
      <c r="DT69" s="165"/>
      <c r="DU69" s="165"/>
      <c r="DV69" s="165"/>
      <c r="DW69" s="165"/>
      <c r="DX69" s="165"/>
      <c r="DY69" s="165"/>
      <c r="DZ69" s="165"/>
      <c r="EA69" s="165"/>
      <c r="EB69" s="165"/>
      <c r="EC69" s="165"/>
      <c r="ED69" s="165"/>
      <c r="EE69" s="165"/>
      <c r="EF69" s="165"/>
      <c r="EG69" s="165"/>
      <c r="EH69" s="165"/>
      <c r="EI69" s="165"/>
      <c r="EJ69" s="165"/>
      <c r="EK69" s="165"/>
      <c r="EL69" s="165"/>
      <c r="EM69" s="165"/>
      <c r="EN69" s="165"/>
      <c r="EO69" s="165"/>
      <c r="EP69" s="165"/>
      <c r="EQ69" s="165"/>
      <c r="ER69" s="165"/>
      <c r="ES69" s="165"/>
      <c r="ET69" s="165"/>
      <c r="EU69" s="165"/>
      <c r="EV69" s="165"/>
      <c r="EW69" s="165"/>
      <c r="EX69" s="165"/>
      <c r="EY69" s="165"/>
      <c r="EZ69" s="165"/>
      <c r="FA69" s="165"/>
      <c r="FB69" s="165"/>
      <c r="FC69" s="165"/>
      <c r="FD69" s="165"/>
      <c r="FE69" s="165"/>
      <c r="FF69" s="165"/>
      <c r="FG69" s="165"/>
      <c r="FH69" s="165"/>
      <c r="FI69" s="165"/>
      <c r="FJ69" s="165"/>
      <c r="FK69" s="165"/>
      <c r="FL69" s="165"/>
      <c r="FM69" s="165"/>
      <c r="FN69" s="165"/>
      <c r="FO69" s="165"/>
      <c r="FP69" s="165"/>
      <c r="FQ69" s="165"/>
      <c r="FR69" s="165"/>
      <c r="FS69" s="165"/>
      <c r="FT69" s="165"/>
      <c r="FU69" s="165"/>
      <c r="FV69" s="165"/>
      <c r="FW69" s="165"/>
      <c r="FX69" s="165"/>
    </row>
    <row r="70" spans="1:180" s="162" customFormat="1" ht="12.75" customHeight="1">
      <c r="A70" s="240"/>
      <c r="B70" s="278"/>
      <c r="C70" s="616" t="s">
        <v>36</v>
      </c>
      <c r="D70" s="617"/>
      <c r="E70" s="617"/>
      <c r="F70" s="617"/>
      <c r="G70" s="617"/>
      <c r="H70" s="617"/>
      <c r="I70" s="617"/>
      <c r="J70" s="617"/>
      <c r="K70" s="617"/>
      <c r="L70" s="617"/>
      <c r="M70" s="617"/>
      <c r="N70" s="617"/>
      <c r="O70" s="617"/>
      <c r="P70" s="617"/>
      <c r="Q70" s="617"/>
      <c r="R70" s="617"/>
      <c r="S70" s="617"/>
      <c r="T70" s="617"/>
      <c r="U70" s="617"/>
      <c r="V70" s="653"/>
      <c r="W70" s="1202">
        <f>W49</f>
        <v>0</v>
      </c>
      <c r="X70" s="1203"/>
      <c r="Y70" s="1203"/>
      <c r="Z70" s="648">
        <f>AD49</f>
        <v>0</v>
      </c>
      <c r="AA70" s="648"/>
      <c r="AB70" s="648"/>
      <c r="AC70" s="706">
        <f>+AC69*0.57</f>
        <v>0</v>
      </c>
      <c r="AD70" s="706"/>
      <c r="AE70" s="706"/>
      <c r="AF70" s="706">
        <f>+AF69*0.57</f>
        <v>0</v>
      </c>
      <c r="AG70" s="706"/>
      <c r="AH70" s="706"/>
      <c r="AI70" s="706">
        <f>+AI69*0.57</f>
        <v>0</v>
      </c>
      <c r="AJ70" s="706"/>
      <c r="AK70" s="707"/>
      <c r="AL70" s="713" t="e">
        <f>(AD46/AD44)</f>
        <v>#DIV/0!</v>
      </c>
      <c r="AM70" s="714"/>
      <c r="AN70" s="714"/>
      <c r="AO70" s="714"/>
      <c r="AP70" s="714"/>
      <c r="AQ70" s="715"/>
      <c r="AR70" s="224"/>
      <c r="AS70" s="165"/>
      <c r="AT70" s="165"/>
      <c r="AU70" s="165"/>
      <c r="AV70" s="165"/>
      <c r="AW70" s="605" t="s">
        <v>460</v>
      </c>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65"/>
      <c r="BY70" s="165"/>
      <c r="BZ70" s="165"/>
      <c r="CA70" s="165"/>
      <c r="CB70" s="165"/>
      <c r="CC70" s="165"/>
      <c r="CD70" s="165"/>
      <c r="CE70" s="165"/>
      <c r="CF70" s="165"/>
      <c r="CG70" s="165"/>
      <c r="CH70" s="165"/>
      <c r="CI70" s="165"/>
      <c r="CJ70" s="165"/>
      <c r="CK70" s="165"/>
      <c r="CL70" s="165"/>
      <c r="CM70" s="165"/>
      <c r="CN70" s="165"/>
      <c r="CO70" s="165"/>
      <c r="CP70" s="165"/>
      <c r="CQ70" s="165"/>
      <c r="CR70" s="165"/>
      <c r="CS70" s="165"/>
      <c r="CT70" s="165"/>
      <c r="CU70" s="165"/>
      <c r="CV70" s="165"/>
      <c r="CW70" s="165"/>
      <c r="CX70" s="165"/>
      <c r="CY70" s="165"/>
      <c r="CZ70" s="165"/>
      <c r="DA70" s="165"/>
      <c r="DB70" s="165"/>
      <c r="DC70" s="165"/>
      <c r="DD70" s="165"/>
      <c r="DE70" s="165"/>
      <c r="DF70" s="165"/>
      <c r="DG70" s="165"/>
      <c r="DH70" s="165"/>
      <c r="DI70" s="165"/>
      <c r="DJ70" s="165"/>
      <c r="DK70" s="165"/>
      <c r="DL70" s="165"/>
      <c r="DM70" s="165"/>
      <c r="DN70" s="165"/>
      <c r="DO70" s="165"/>
      <c r="DP70" s="165"/>
      <c r="DQ70" s="165"/>
      <c r="DR70" s="165"/>
      <c r="DS70" s="165"/>
      <c r="DT70" s="165"/>
      <c r="DU70" s="165"/>
      <c r="DV70" s="165"/>
      <c r="DW70" s="165"/>
      <c r="DX70" s="165"/>
      <c r="DY70" s="165"/>
      <c r="DZ70" s="165"/>
      <c r="EA70" s="165"/>
      <c r="EB70" s="165"/>
      <c r="EC70" s="165"/>
      <c r="ED70" s="165"/>
      <c r="EE70" s="165"/>
      <c r="EF70" s="165"/>
      <c r="EG70" s="165"/>
      <c r="EH70" s="165"/>
      <c r="EI70" s="165"/>
      <c r="EJ70" s="165"/>
      <c r="EK70" s="165"/>
      <c r="EL70" s="165"/>
      <c r="EM70" s="165"/>
      <c r="EN70" s="165"/>
      <c r="EO70" s="165"/>
      <c r="EP70" s="165"/>
      <c r="EQ70" s="165"/>
      <c r="ER70" s="165"/>
      <c r="ES70" s="165"/>
      <c r="ET70" s="165"/>
      <c r="EU70" s="165"/>
      <c r="EV70" s="165"/>
      <c r="EW70" s="165"/>
      <c r="EX70" s="165"/>
      <c r="EY70" s="165"/>
      <c r="EZ70" s="165"/>
      <c r="FA70" s="165"/>
      <c r="FB70" s="165"/>
      <c r="FC70" s="165"/>
      <c r="FD70" s="165"/>
      <c r="FE70" s="165"/>
      <c r="FF70" s="165"/>
      <c r="FG70" s="165"/>
      <c r="FH70" s="165"/>
      <c r="FI70" s="165"/>
      <c r="FJ70" s="165"/>
      <c r="FK70" s="165"/>
      <c r="FL70" s="165"/>
      <c r="FM70" s="165"/>
      <c r="FN70" s="165"/>
      <c r="FO70" s="165"/>
      <c r="FP70" s="165"/>
      <c r="FQ70" s="165"/>
      <c r="FR70" s="165"/>
      <c r="FS70" s="165"/>
      <c r="FT70" s="165"/>
      <c r="FU70" s="165"/>
      <c r="FV70" s="165"/>
      <c r="FW70" s="165"/>
      <c r="FX70" s="165"/>
    </row>
    <row r="71" spans="1:180" s="162" customFormat="1" ht="12.75" customHeight="1">
      <c r="A71" s="240"/>
      <c r="B71" s="278"/>
      <c r="C71" s="616" t="s">
        <v>56</v>
      </c>
      <c r="D71" s="617"/>
      <c r="E71" s="617"/>
      <c r="F71" s="617"/>
      <c r="G71" s="617"/>
      <c r="H71" s="617"/>
      <c r="I71" s="617"/>
      <c r="J71" s="642"/>
      <c r="K71" s="642"/>
      <c r="L71" s="642"/>
      <c r="M71" s="642"/>
      <c r="N71" s="642"/>
      <c r="O71" s="642"/>
      <c r="P71" s="642"/>
      <c r="Q71" s="642"/>
      <c r="R71" s="642"/>
      <c r="S71" s="642"/>
      <c r="T71" s="642"/>
      <c r="U71" s="642"/>
      <c r="V71" s="643"/>
      <c r="W71" s="656">
        <f>W69-W70</f>
        <v>0</v>
      </c>
      <c r="X71" s="648"/>
      <c r="Y71" s="648"/>
      <c r="Z71" s="648">
        <f>Z69-Z70</f>
        <v>0</v>
      </c>
      <c r="AA71" s="648"/>
      <c r="AB71" s="648"/>
      <c r="AC71" s="648">
        <f>AC69-AC70</f>
        <v>0</v>
      </c>
      <c r="AD71" s="648"/>
      <c r="AE71" s="648"/>
      <c r="AF71" s="648">
        <f>AF69-AF70</f>
        <v>0</v>
      </c>
      <c r="AG71" s="648"/>
      <c r="AH71" s="648"/>
      <c r="AI71" s="648">
        <f>AI69-AI70</f>
        <v>0</v>
      </c>
      <c r="AJ71" s="648"/>
      <c r="AK71" s="649"/>
      <c r="AL71" s="716"/>
      <c r="AM71" s="717"/>
      <c r="AN71" s="717"/>
      <c r="AO71" s="717"/>
      <c r="AP71" s="717"/>
      <c r="AQ71" s="718"/>
      <c r="AR71" s="224"/>
      <c r="AS71" s="165"/>
      <c r="AT71" s="165"/>
      <c r="AU71" s="165"/>
      <c r="AV71" s="165"/>
      <c r="AW71" s="605" t="s">
        <v>461</v>
      </c>
      <c r="AX71" s="165"/>
      <c r="AY71" s="165"/>
      <c r="AZ71" s="165"/>
      <c r="BA71" s="165"/>
      <c r="BB71" s="165"/>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5"/>
      <c r="BZ71" s="165"/>
      <c r="CA71" s="165"/>
      <c r="CB71" s="165"/>
      <c r="CC71" s="165"/>
      <c r="CD71" s="165"/>
      <c r="CE71" s="165"/>
      <c r="CF71" s="165"/>
      <c r="CG71" s="165"/>
      <c r="CH71" s="165"/>
      <c r="CI71" s="165"/>
      <c r="CJ71" s="165"/>
      <c r="CK71" s="165"/>
      <c r="CL71" s="165"/>
      <c r="CM71" s="165"/>
      <c r="CN71" s="165"/>
      <c r="CO71" s="165"/>
      <c r="CP71" s="165"/>
      <c r="CQ71" s="165"/>
      <c r="CR71" s="165"/>
      <c r="CS71" s="165"/>
      <c r="CT71" s="165"/>
      <c r="CU71" s="165"/>
      <c r="CV71" s="165"/>
      <c r="CW71" s="165"/>
      <c r="CX71" s="165"/>
      <c r="CY71" s="165"/>
      <c r="CZ71" s="165"/>
      <c r="DA71" s="165"/>
      <c r="DB71" s="165"/>
      <c r="DC71" s="165"/>
      <c r="DD71" s="165"/>
      <c r="DE71" s="165"/>
      <c r="DF71" s="165"/>
      <c r="DG71" s="165"/>
      <c r="DH71" s="165"/>
      <c r="DI71" s="165"/>
      <c r="DJ71" s="165"/>
      <c r="DK71" s="165"/>
      <c r="DL71" s="165"/>
      <c r="DM71" s="165"/>
      <c r="DN71" s="165"/>
      <c r="DO71" s="165"/>
      <c r="DP71" s="165"/>
      <c r="DQ71" s="165"/>
      <c r="DR71" s="165"/>
      <c r="DS71" s="165"/>
      <c r="DT71" s="165"/>
      <c r="DU71" s="165"/>
      <c r="DV71" s="165"/>
      <c r="DW71" s="165"/>
      <c r="DX71" s="165"/>
      <c r="DY71" s="165"/>
      <c r="DZ71" s="165"/>
      <c r="EA71" s="165"/>
      <c r="EB71" s="165"/>
      <c r="EC71" s="165"/>
      <c r="ED71" s="165"/>
      <c r="EE71" s="165"/>
      <c r="EF71" s="165"/>
      <c r="EG71" s="165"/>
      <c r="EH71" s="165"/>
      <c r="EI71" s="165"/>
      <c r="EJ71" s="165"/>
      <c r="EK71" s="165"/>
      <c r="EL71" s="165"/>
      <c r="EM71" s="165"/>
      <c r="EN71" s="165"/>
      <c r="EO71" s="165"/>
      <c r="EP71" s="165"/>
      <c r="EQ71" s="165"/>
      <c r="ER71" s="165"/>
      <c r="ES71" s="165"/>
      <c r="ET71" s="165"/>
      <c r="EU71" s="165"/>
      <c r="EV71" s="165"/>
      <c r="EW71" s="165"/>
      <c r="EX71" s="165"/>
      <c r="EY71" s="165"/>
      <c r="EZ71" s="165"/>
      <c r="FA71" s="165"/>
      <c r="FB71" s="165"/>
      <c r="FC71" s="165"/>
      <c r="FD71" s="165"/>
      <c r="FE71" s="165"/>
      <c r="FF71" s="165"/>
      <c r="FG71" s="165"/>
      <c r="FH71" s="165"/>
      <c r="FI71" s="165"/>
      <c r="FJ71" s="165"/>
      <c r="FK71" s="165"/>
      <c r="FL71" s="165"/>
      <c r="FM71" s="165"/>
      <c r="FN71" s="165"/>
      <c r="FO71" s="165"/>
      <c r="FP71" s="165"/>
      <c r="FQ71" s="165"/>
      <c r="FR71" s="165"/>
      <c r="FS71" s="165"/>
      <c r="FT71" s="165"/>
      <c r="FU71" s="165"/>
      <c r="FV71" s="165"/>
      <c r="FW71" s="165"/>
      <c r="FX71" s="165"/>
    </row>
    <row r="72" spans="1:180" s="162" customFormat="1" ht="12.75" customHeight="1">
      <c r="A72" s="240"/>
      <c r="B72" s="278"/>
      <c r="C72" s="616" t="s">
        <v>37</v>
      </c>
      <c r="D72" s="617"/>
      <c r="E72" s="617"/>
      <c r="F72" s="617"/>
      <c r="G72" s="617"/>
      <c r="H72" s="617"/>
      <c r="I72" s="617"/>
      <c r="J72" s="642"/>
      <c r="K72" s="642"/>
      <c r="L72" s="642"/>
      <c r="M72" s="642"/>
      <c r="N72" s="642"/>
      <c r="O72" s="642"/>
      <c r="P72" s="642"/>
      <c r="Q72" s="642"/>
      <c r="R72" s="642"/>
      <c r="S72" s="642"/>
      <c r="T72" s="642"/>
      <c r="U72" s="642"/>
      <c r="V72" s="643"/>
      <c r="W72" s="656">
        <f>W50</f>
        <v>0</v>
      </c>
      <c r="X72" s="648"/>
      <c r="Y72" s="648"/>
      <c r="Z72" s="648">
        <f>AD50</f>
        <v>0</v>
      </c>
      <c r="AA72" s="648"/>
      <c r="AB72" s="648"/>
      <c r="AC72" s="706">
        <f>+AC69*0.31</f>
        <v>0</v>
      </c>
      <c r="AD72" s="706"/>
      <c r="AE72" s="706"/>
      <c r="AF72" s="706">
        <f>+AF69*0.31</f>
        <v>0</v>
      </c>
      <c r="AG72" s="706"/>
      <c r="AH72" s="706"/>
      <c r="AI72" s="706">
        <f>+AI69*0.31</f>
        <v>0</v>
      </c>
      <c r="AJ72" s="706"/>
      <c r="AK72" s="707"/>
      <c r="AL72" s="716"/>
      <c r="AM72" s="717"/>
      <c r="AN72" s="717"/>
      <c r="AO72" s="717"/>
      <c r="AP72" s="717"/>
      <c r="AQ72" s="718"/>
      <c r="AR72" s="224"/>
      <c r="AS72" s="165"/>
      <c r="AT72" s="165"/>
      <c r="AU72" s="165"/>
      <c r="AV72" s="165"/>
      <c r="AW72" s="605" t="s">
        <v>462</v>
      </c>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5"/>
      <c r="BZ72" s="165"/>
      <c r="CA72" s="165"/>
      <c r="CB72" s="165"/>
      <c r="CC72" s="165"/>
      <c r="CD72" s="165"/>
      <c r="CE72" s="165"/>
      <c r="CF72" s="165"/>
      <c r="CG72" s="165"/>
      <c r="CH72" s="165"/>
      <c r="CI72" s="165"/>
      <c r="CJ72" s="165"/>
      <c r="CK72" s="165"/>
      <c r="CL72" s="165"/>
      <c r="CM72" s="165"/>
      <c r="CN72" s="165"/>
      <c r="CO72" s="165"/>
      <c r="CP72" s="165"/>
      <c r="CQ72" s="165"/>
      <c r="CR72" s="165"/>
      <c r="CS72" s="165"/>
      <c r="CT72" s="165"/>
      <c r="CU72" s="165"/>
      <c r="CV72" s="165"/>
      <c r="CW72" s="165"/>
      <c r="CX72" s="165"/>
      <c r="CY72" s="165"/>
      <c r="CZ72" s="165"/>
      <c r="DA72" s="165"/>
      <c r="DB72" s="165"/>
      <c r="DC72" s="165"/>
      <c r="DD72" s="165"/>
      <c r="DE72" s="165"/>
      <c r="DF72" s="165"/>
      <c r="DG72" s="165"/>
      <c r="DH72" s="165"/>
      <c r="DI72" s="165"/>
      <c r="DJ72" s="165"/>
      <c r="DK72" s="165"/>
      <c r="DL72" s="165"/>
      <c r="DM72" s="165"/>
      <c r="DN72" s="165"/>
      <c r="DO72" s="165"/>
      <c r="DP72" s="165"/>
      <c r="DQ72" s="165"/>
      <c r="DR72" s="165"/>
      <c r="DS72" s="165"/>
      <c r="DT72" s="165"/>
      <c r="DU72" s="165"/>
      <c r="DV72" s="165"/>
      <c r="DW72" s="165"/>
      <c r="DX72" s="165"/>
      <c r="DY72" s="165"/>
      <c r="DZ72" s="165"/>
      <c r="EA72" s="165"/>
      <c r="EB72" s="165"/>
      <c r="EC72" s="165"/>
      <c r="ED72" s="165"/>
      <c r="EE72" s="165"/>
      <c r="EF72" s="165"/>
      <c r="EG72" s="165"/>
      <c r="EH72" s="165"/>
      <c r="EI72" s="165"/>
      <c r="EJ72" s="165"/>
      <c r="EK72" s="165"/>
      <c r="EL72" s="165"/>
      <c r="EM72" s="165"/>
      <c r="EN72" s="165"/>
      <c r="EO72" s="165"/>
      <c r="EP72" s="165"/>
      <c r="EQ72" s="165"/>
      <c r="ER72" s="165"/>
      <c r="ES72" s="165"/>
      <c r="ET72" s="165"/>
      <c r="EU72" s="165"/>
      <c r="EV72" s="165"/>
      <c r="EW72" s="165"/>
      <c r="EX72" s="165"/>
      <c r="EY72" s="165"/>
      <c r="EZ72" s="165"/>
      <c r="FA72" s="165"/>
      <c r="FB72" s="165"/>
      <c r="FC72" s="165"/>
      <c r="FD72" s="165"/>
      <c r="FE72" s="165"/>
      <c r="FF72" s="165"/>
      <c r="FG72" s="165"/>
      <c r="FH72" s="165"/>
      <c r="FI72" s="165"/>
      <c r="FJ72" s="165"/>
      <c r="FK72" s="165"/>
      <c r="FL72" s="165"/>
      <c r="FM72" s="165"/>
      <c r="FN72" s="165"/>
      <c r="FO72" s="165"/>
      <c r="FP72" s="165"/>
      <c r="FQ72" s="165"/>
      <c r="FR72" s="165"/>
      <c r="FS72" s="165"/>
      <c r="FT72" s="165"/>
      <c r="FU72" s="165"/>
      <c r="FV72" s="165"/>
      <c r="FW72" s="165"/>
      <c r="FX72" s="165"/>
    </row>
    <row r="73" spans="1:180" s="162" customFormat="1" ht="15" customHeight="1">
      <c r="A73" s="240"/>
      <c r="B73" s="278"/>
      <c r="C73" s="616" t="s">
        <v>58</v>
      </c>
      <c r="D73" s="617"/>
      <c r="E73" s="617"/>
      <c r="F73" s="617"/>
      <c r="G73" s="617"/>
      <c r="H73" s="617"/>
      <c r="I73" s="617"/>
      <c r="J73" s="642"/>
      <c r="K73" s="642"/>
      <c r="L73" s="642"/>
      <c r="M73" s="642"/>
      <c r="N73" s="642"/>
      <c r="O73" s="642"/>
      <c r="P73" s="642"/>
      <c r="Q73" s="642"/>
      <c r="R73" s="642"/>
      <c r="S73" s="642"/>
      <c r="T73" s="642"/>
      <c r="U73" s="642"/>
      <c r="V73" s="643"/>
      <c r="W73" s="656">
        <f>W71-W72</f>
        <v>0</v>
      </c>
      <c r="X73" s="648"/>
      <c r="Y73" s="648"/>
      <c r="Z73" s="648">
        <f>Z71-Z72</f>
        <v>0</v>
      </c>
      <c r="AA73" s="648"/>
      <c r="AB73" s="648"/>
      <c r="AC73" s="648">
        <f>AC71-AC72</f>
        <v>0</v>
      </c>
      <c r="AD73" s="648"/>
      <c r="AE73" s="648"/>
      <c r="AF73" s="648">
        <f>AF71-AF72</f>
        <v>0</v>
      </c>
      <c r="AG73" s="648"/>
      <c r="AH73" s="648"/>
      <c r="AI73" s="648">
        <f>AI71-AI72</f>
        <v>0</v>
      </c>
      <c r="AJ73" s="648"/>
      <c r="AK73" s="649"/>
      <c r="AL73" s="716"/>
      <c r="AM73" s="717"/>
      <c r="AN73" s="717"/>
      <c r="AO73" s="717"/>
      <c r="AP73" s="717"/>
      <c r="AQ73" s="718"/>
      <c r="AR73" s="224"/>
      <c r="AS73" s="165"/>
      <c r="AT73" s="165"/>
      <c r="AU73" s="165"/>
      <c r="AV73" s="165"/>
      <c r="AW73" s="605" t="s">
        <v>463</v>
      </c>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165"/>
      <c r="BY73" s="165"/>
      <c r="BZ73" s="165"/>
      <c r="CA73" s="165"/>
      <c r="CB73" s="165"/>
      <c r="CC73" s="165"/>
      <c r="CD73" s="165"/>
      <c r="CE73" s="165"/>
      <c r="CF73" s="165"/>
      <c r="CG73" s="165"/>
      <c r="CH73" s="165"/>
      <c r="CI73" s="165"/>
      <c r="CJ73" s="165"/>
      <c r="CK73" s="165"/>
      <c r="CL73" s="165"/>
      <c r="CM73" s="165"/>
      <c r="CN73" s="165"/>
      <c r="CO73" s="165"/>
      <c r="CP73" s="165"/>
      <c r="CQ73" s="165"/>
      <c r="CR73" s="165"/>
      <c r="CS73" s="165"/>
      <c r="CT73" s="165"/>
      <c r="CU73" s="165"/>
      <c r="CV73" s="165"/>
      <c r="CW73" s="165"/>
      <c r="CX73" s="165"/>
      <c r="CY73" s="165"/>
      <c r="CZ73" s="165"/>
      <c r="DA73" s="165"/>
      <c r="DB73" s="165"/>
      <c r="DC73" s="165"/>
      <c r="DD73" s="165"/>
      <c r="DE73" s="165"/>
      <c r="DF73" s="165"/>
      <c r="DG73" s="165"/>
      <c r="DH73" s="165"/>
      <c r="DI73" s="165"/>
      <c r="DJ73" s="165"/>
      <c r="DK73" s="165"/>
      <c r="DL73" s="165"/>
      <c r="DM73" s="165"/>
      <c r="DN73" s="165"/>
      <c r="DO73" s="165"/>
      <c r="DP73" s="165"/>
      <c r="DQ73" s="165"/>
      <c r="DR73" s="165"/>
      <c r="DS73" s="165"/>
      <c r="DT73" s="165"/>
      <c r="DU73" s="165"/>
      <c r="DV73" s="165"/>
      <c r="DW73" s="165"/>
      <c r="DX73" s="165"/>
      <c r="DY73" s="165"/>
      <c r="DZ73" s="165"/>
      <c r="EA73" s="165"/>
      <c r="EB73" s="165"/>
      <c r="EC73" s="165"/>
      <c r="ED73" s="165"/>
      <c r="EE73" s="165"/>
      <c r="EF73" s="165"/>
      <c r="EG73" s="165"/>
      <c r="EH73" s="165"/>
      <c r="EI73" s="165"/>
      <c r="EJ73" s="165"/>
      <c r="EK73" s="165"/>
      <c r="EL73" s="165"/>
      <c r="EM73" s="165"/>
      <c r="EN73" s="165"/>
      <c r="EO73" s="165"/>
      <c r="EP73" s="165"/>
      <c r="EQ73" s="165"/>
      <c r="ER73" s="165"/>
      <c r="ES73" s="165"/>
      <c r="ET73" s="165"/>
      <c r="EU73" s="165"/>
      <c r="EV73" s="165"/>
      <c r="EW73" s="165"/>
      <c r="EX73" s="165"/>
      <c r="EY73" s="165"/>
      <c r="EZ73" s="165"/>
      <c r="FA73" s="165"/>
      <c r="FB73" s="165"/>
      <c r="FC73" s="165"/>
      <c r="FD73" s="165"/>
      <c r="FE73" s="165"/>
      <c r="FF73" s="165"/>
      <c r="FG73" s="165"/>
      <c r="FH73" s="165"/>
      <c r="FI73" s="165"/>
      <c r="FJ73" s="165"/>
      <c r="FK73" s="165"/>
      <c r="FL73" s="165"/>
      <c r="FM73" s="165"/>
      <c r="FN73" s="165"/>
      <c r="FO73" s="165"/>
      <c r="FP73" s="165"/>
      <c r="FQ73" s="165"/>
      <c r="FR73" s="165"/>
      <c r="FS73" s="165"/>
      <c r="FT73" s="165"/>
      <c r="FU73" s="165"/>
      <c r="FV73" s="165"/>
      <c r="FW73" s="165"/>
      <c r="FX73" s="165"/>
    </row>
    <row r="74" spans="1:180" s="162" customFormat="1" ht="12.75" customHeight="1">
      <c r="A74" s="240"/>
      <c r="B74" s="278"/>
      <c r="C74" s="616" t="s">
        <v>59</v>
      </c>
      <c r="D74" s="617"/>
      <c r="E74" s="617"/>
      <c r="F74" s="617"/>
      <c r="G74" s="617"/>
      <c r="H74" s="617"/>
      <c r="I74" s="617"/>
      <c r="J74" s="642"/>
      <c r="K74" s="642"/>
      <c r="L74" s="642"/>
      <c r="M74" s="642"/>
      <c r="N74" s="642"/>
      <c r="O74" s="642"/>
      <c r="P74" s="642"/>
      <c r="Q74" s="642"/>
      <c r="R74" s="642"/>
      <c r="S74" s="642"/>
      <c r="T74" s="642"/>
      <c r="U74" s="642"/>
      <c r="V74" s="643"/>
      <c r="W74" s="656">
        <f>W53</f>
        <v>0</v>
      </c>
      <c r="X74" s="648"/>
      <c r="Y74" s="648"/>
      <c r="Z74" s="648">
        <f>AD53</f>
        <v>0</v>
      </c>
      <c r="AA74" s="648"/>
      <c r="AB74" s="648"/>
      <c r="AC74" s="706">
        <f>+AC69*0.02</f>
        <v>0</v>
      </c>
      <c r="AD74" s="706"/>
      <c r="AE74" s="706"/>
      <c r="AF74" s="706">
        <f>+AF69*0.02</f>
        <v>0</v>
      </c>
      <c r="AG74" s="706"/>
      <c r="AH74" s="706"/>
      <c r="AI74" s="706">
        <f>+AI69*0.02</f>
        <v>0</v>
      </c>
      <c r="AJ74" s="706"/>
      <c r="AK74" s="707"/>
      <c r="AL74" s="716"/>
      <c r="AM74" s="717"/>
      <c r="AN74" s="717"/>
      <c r="AO74" s="717"/>
      <c r="AP74" s="717"/>
      <c r="AQ74" s="718"/>
      <c r="AR74" s="224"/>
      <c r="AS74" s="165"/>
      <c r="AT74" s="165"/>
      <c r="AU74" s="165"/>
      <c r="AV74" s="165"/>
      <c r="AW74" s="605" t="s">
        <v>464</v>
      </c>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65"/>
      <c r="BY74" s="165"/>
      <c r="BZ74" s="165"/>
      <c r="CA74" s="165"/>
      <c r="CB74" s="165"/>
      <c r="CC74" s="165"/>
      <c r="CD74" s="165"/>
      <c r="CE74" s="165"/>
      <c r="CF74" s="165"/>
      <c r="CG74" s="165"/>
      <c r="CH74" s="165"/>
      <c r="CI74" s="165"/>
      <c r="CJ74" s="165"/>
      <c r="CK74" s="165"/>
      <c r="CL74" s="165"/>
      <c r="CM74" s="165"/>
      <c r="CN74" s="165"/>
      <c r="CO74" s="165"/>
      <c r="CP74" s="165"/>
      <c r="CQ74" s="165"/>
      <c r="CR74" s="165"/>
      <c r="CS74" s="165"/>
      <c r="CT74" s="165"/>
      <c r="CU74" s="165"/>
      <c r="CV74" s="165"/>
      <c r="CW74" s="165"/>
      <c r="CX74" s="165"/>
      <c r="CY74" s="165"/>
      <c r="CZ74" s="165"/>
      <c r="DA74" s="165"/>
      <c r="DB74" s="165"/>
      <c r="DC74" s="165"/>
      <c r="DD74" s="165"/>
      <c r="DE74" s="165"/>
      <c r="DF74" s="165"/>
      <c r="DG74" s="165"/>
      <c r="DH74" s="165"/>
      <c r="DI74" s="165"/>
      <c r="DJ74" s="165"/>
      <c r="DK74" s="165"/>
      <c r="DL74" s="165"/>
      <c r="DM74" s="165"/>
      <c r="DN74" s="165"/>
      <c r="DO74" s="165"/>
      <c r="DP74" s="165"/>
      <c r="DQ74" s="165"/>
      <c r="DR74" s="165"/>
      <c r="DS74" s="165"/>
      <c r="DT74" s="165"/>
      <c r="DU74" s="165"/>
      <c r="DV74" s="165"/>
      <c r="DW74" s="165"/>
      <c r="DX74" s="165"/>
      <c r="DY74" s="165"/>
      <c r="DZ74" s="165"/>
      <c r="EA74" s="165"/>
      <c r="EB74" s="165"/>
      <c r="EC74" s="165"/>
      <c r="ED74" s="165"/>
      <c r="EE74" s="165"/>
      <c r="EF74" s="165"/>
      <c r="EG74" s="165"/>
      <c r="EH74" s="165"/>
      <c r="EI74" s="165"/>
      <c r="EJ74" s="165"/>
      <c r="EK74" s="165"/>
      <c r="EL74" s="165"/>
      <c r="EM74" s="165"/>
      <c r="EN74" s="165"/>
      <c r="EO74" s="165"/>
      <c r="EP74" s="165"/>
      <c r="EQ74" s="165"/>
      <c r="ER74" s="165"/>
      <c r="ES74" s="165"/>
      <c r="ET74" s="165"/>
      <c r="EU74" s="165"/>
      <c r="EV74" s="165"/>
      <c r="EW74" s="165"/>
      <c r="EX74" s="165"/>
      <c r="EY74" s="165"/>
      <c r="EZ74" s="165"/>
      <c r="FA74" s="165"/>
      <c r="FB74" s="165"/>
      <c r="FC74" s="165"/>
      <c r="FD74" s="165"/>
      <c r="FE74" s="165"/>
      <c r="FF74" s="165"/>
      <c r="FG74" s="165"/>
      <c r="FH74" s="165"/>
      <c r="FI74" s="165"/>
      <c r="FJ74" s="165"/>
      <c r="FK74" s="165"/>
      <c r="FL74" s="165"/>
      <c r="FM74" s="165"/>
      <c r="FN74" s="165"/>
      <c r="FO74" s="165"/>
      <c r="FP74" s="165"/>
      <c r="FQ74" s="165"/>
      <c r="FR74" s="165"/>
      <c r="FS74" s="165"/>
      <c r="FT74" s="165"/>
      <c r="FU74" s="165"/>
      <c r="FV74" s="165"/>
      <c r="FW74" s="165"/>
      <c r="FX74" s="165"/>
    </row>
    <row r="75" spans="1:180" s="162" customFormat="1" ht="12.75" customHeight="1">
      <c r="A75" s="240"/>
      <c r="B75" s="278"/>
      <c r="C75" s="1204" t="s">
        <v>45</v>
      </c>
      <c r="D75" s="1205"/>
      <c r="E75" s="1205"/>
      <c r="F75" s="1205"/>
      <c r="G75" s="1205"/>
      <c r="H75" s="1205"/>
      <c r="I75" s="1205"/>
      <c r="J75" s="1205"/>
      <c r="K75" s="1205"/>
      <c r="L75" s="1205"/>
      <c r="M75" s="1205"/>
      <c r="N75" s="1205"/>
      <c r="O75" s="1205"/>
      <c r="P75" s="1205"/>
      <c r="Q75" s="1205"/>
      <c r="R75" s="1205"/>
      <c r="S75" s="1205"/>
      <c r="T75" s="1205"/>
      <c r="U75" s="1205"/>
      <c r="V75" s="1206"/>
      <c r="W75" s="647">
        <f>W73+W74</f>
        <v>0</v>
      </c>
      <c r="X75" s="645"/>
      <c r="Y75" s="646"/>
      <c r="Z75" s="644">
        <f>Z73+Z74</f>
        <v>0</v>
      </c>
      <c r="AA75" s="645"/>
      <c r="AB75" s="646"/>
      <c r="AC75" s="644">
        <f>AC73+AC74</f>
        <v>0</v>
      </c>
      <c r="AD75" s="645"/>
      <c r="AE75" s="646"/>
      <c r="AF75" s="644">
        <f>AF73+AF74</f>
        <v>0</v>
      </c>
      <c r="AG75" s="645"/>
      <c r="AH75" s="646"/>
      <c r="AI75" s="644">
        <f>AI73+AI74</f>
        <v>0</v>
      </c>
      <c r="AJ75" s="645"/>
      <c r="AK75" s="712"/>
      <c r="AL75" s="716"/>
      <c r="AM75" s="717"/>
      <c r="AN75" s="717"/>
      <c r="AO75" s="717"/>
      <c r="AP75" s="717"/>
      <c r="AQ75" s="718"/>
      <c r="AR75" s="224"/>
      <c r="AS75" s="165"/>
      <c r="AT75" s="165"/>
      <c r="AU75" s="165"/>
      <c r="AV75" s="165"/>
      <c r="AW75" s="605" t="s">
        <v>465</v>
      </c>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5"/>
      <c r="BZ75" s="165"/>
      <c r="CA75" s="165"/>
      <c r="CB75" s="165"/>
      <c r="CC75" s="165"/>
      <c r="CD75" s="165"/>
      <c r="CE75" s="165"/>
      <c r="CF75" s="165"/>
      <c r="CG75" s="165"/>
      <c r="CH75" s="165"/>
      <c r="CI75" s="165"/>
      <c r="CJ75" s="165"/>
      <c r="CK75" s="165"/>
      <c r="CL75" s="165"/>
      <c r="CM75" s="165"/>
      <c r="CN75" s="165"/>
      <c r="CO75" s="165"/>
      <c r="CP75" s="165"/>
      <c r="CQ75" s="165"/>
      <c r="CR75" s="165"/>
      <c r="CS75" s="165"/>
      <c r="CT75" s="165"/>
      <c r="CU75" s="165"/>
      <c r="CV75" s="165"/>
      <c r="CW75" s="165"/>
      <c r="CX75" s="165"/>
      <c r="CY75" s="165"/>
      <c r="CZ75" s="165"/>
      <c r="DA75" s="165"/>
      <c r="DB75" s="165"/>
      <c r="DC75" s="165"/>
      <c r="DD75" s="165"/>
      <c r="DE75" s="165"/>
      <c r="DF75" s="165"/>
      <c r="DG75" s="165"/>
      <c r="DH75" s="165"/>
      <c r="DI75" s="165"/>
      <c r="DJ75" s="165"/>
      <c r="DK75" s="165"/>
      <c r="DL75" s="165"/>
      <c r="DM75" s="165"/>
      <c r="DN75" s="165"/>
      <c r="DO75" s="165"/>
      <c r="DP75" s="165"/>
      <c r="DQ75" s="165"/>
      <c r="DR75" s="165"/>
      <c r="DS75" s="165"/>
      <c r="DT75" s="165"/>
      <c r="DU75" s="165"/>
      <c r="DV75" s="165"/>
      <c r="DW75" s="165"/>
      <c r="DX75" s="165"/>
      <c r="DY75" s="165"/>
      <c r="DZ75" s="165"/>
      <c r="EA75" s="165"/>
      <c r="EB75" s="165"/>
      <c r="EC75" s="165"/>
      <c r="ED75" s="165"/>
      <c r="EE75" s="165"/>
      <c r="EF75" s="165"/>
      <c r="EG75" s="165"/>
      <c r="EH75" s="165"/>
      <c r="EI75" s="165"/>
      <c r="EJ75" s="165"/>
      <c r="EK75" s="165"/>
      <c r="EL75" s="165"/>
      <c r="EM75" s="165"/>
      <c r="EN75" s="165"/>
      <c r="EO75" s="165"/>
      <c r="EP75" s="165"/>
      <c r="EQ75" s="165"/>
      <c r="ER75" s="165"/>
      <c r="ES75" s="165"/>
      <c r="ET75" s="165"/>
      <c r="EU75" s="165"/>
      <c r="EV75" s="165"/>
      <c r="EW75" s="165"/>
      <c r="EX75" s="165"/>
      <c r="EY75" s="165"/>
      <c r="EZ75" s="165"/>
      <c r="FA75" s="165"/>
      <c r="FB75" s="165"/>
      <c r="FC75" s="165"/>
      <c r="FD75" s="165"/>
      <c r="FE75" s="165"/>
      <c r="FF75" s="165"/>
      <c r="FG75" s="165"/>
      <c r="FH75" s="165"/>
      <c r="FI75" s="165"/>
      <c r="FJ75" s="165"/>
      <c r="FK75" s="165"/>
      <c r="FL75" s="165"/>
      <c r="FM75" s="165"/>
      <c r="FN75" s="165"/>
      <c r="FO75" s="165"/>
      <c r="FP75" s="165"/>
      <c r="FQ75" s="165"/>
      <c r="FR75" s="165"/>
      <c r="FS75" s="165"/>
      <c r="FT75" s="165"/>
      <c r="FU75" s="165"/>
      <c r="FV75" s="165"/>
      <c r="FW75" s="165"/>
      <c r="FX75" s="165"/>
    </row>
    <row r="76" spans="1:180" s="162" customFormat="1" ht="12.75" customHeight="1" thickBot="1">
      <c r="A76" s="240"/>
      <c r="B76" s="278"/>
      <c r="C76" s="657" t="s">
        <v>61</v>
      </c>
      <c r="D76" s="658"/>
      <c r="E76" s="658"/>
      <c r="F76" s="658"/>
      <c r="G76" s="658"/>
      <c r="H76" s="658"/>
      <c r="I76" s="658"/>
      <c r="J76" s="1218"/>
      <c r="K76" s="1218"/>
      <c r="L76" s="1218"/>
      <c r="M76" s="1218"/>
      <c r="N76" s="1218"/>
      <c r="O76" s="1218"/>
      <c r="P76" s="1218"/>
      <c r="Q76" s="1218"/>
      <c r="R76" s="1218"/>
      <c r="S76" s="1218"/>
      <c r="T76" s="1218"/>
      <c r="U76" s="1218"/>
      <c r="V76" s="1219"/>
      <c r="W76" s="635"/>
      <c r="X76" s="635"/>
      <c r="Y76" s="635"/>
      <c r="Z76" s="635"/>
      <c r="AA76" s="635"/>
      <c r="AB76" s="635"/>
      <c r="AC76" s="635"/>
      <c r="AD76" s="635"/>
      <c r="AE76" s="635"/>
      <c r="AF76" s="635"/>
      <c r="AG76" s="635"/>
      <c r="AH76" s="635"/>
      <c r="AI76" s="1367"/>
      <c r="AJ76" s="1367"/>
      <c r="AK76" s="1368"/>
      <c r="AL76" s="719"/>
      <c r="AM76" s="720"/>
      <c r="AN76" s="720"/>
      <c r="AO76" s="720"/>
      <c r="AP76" s="720"/>
      <c r="AQ76" s="721"/>
      <c r="AR76" s="224"/>
      <c r="AS76" s="165"/>
      <c r="AT76" s="165"/>
      <c r="AU76" s="165"/>
      <c r="AV76" s="165"/>
      <c r="AW76" s="605" t="s">
        <v>466</v>
      </c>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5"/>
      <c r="BZ76" s="165"/>
      <c r="CA76" s="165"/>
      <c r="CB76" s="165"/>
      <c r="CC76" s="165"/>
      <c r="CD76" s="165"/>
      <c r="CE76" s="165"/>
      <c r="CF76" s="165"/>
      <c r="CG76" s="165"/>
      <c r="CH76" s="165"/>
      <c r="CI76" s="165"/>
      <c r="CJ76" s="165"/>
      <c r="CK76" s="165"/>
      <c r="CL76" s="165"/>
      <c r="CM76" s="165"/>
      <c r="CN76" s="165"/>
      <c r="CO76" s="165"/>
      <c r="CP76" s="165"/>
      <c r="CQ76" s="165"/>
      <c r="CR76" s="165"/>
      <c r="CS76" s="165"/>
      <c r="CT76" s="165"/>
      <c r="CU76" s="165"/>
      <c r="CV76" s="165"/>
      <c r="CW76" s="165"/>
      <c r="CX76" s="165"/>
      <c r="CY76" s="165"/>
      <c r="CZ76" s="165"/>
      <c r="DA76" s="165"/>
      <c r="DB76" s="165"/>
      <c r="DC76" s="165"/>
      <c r="DD76" s="165"/>
      <c r="DE76" s="165"/>
      <c r="DF76" s="165"/>
      <c r="DG76" s="165"/>
      <c r="DH76" s="165"/>
      <c r="DI76" s="165"/>
      <c r="DJ76" s="165"/>
      <c r="DK76" s="165"/>
      <c r="DL76" s="165"/>
      <c r="DM76" s="165"/>
      <c r="DN76" s="165"/>
      <c r="DO76" s="165"/>
      <c r="DP76" s="165"/>
      <c r="DQ76" s="165"/>
      <c r="DR76" s="165"/>
      <c r="DS76" s="165"/>
      <c r="DT76" s="165"/>
      <c r="DU76" s="165"/>
      <c r="DV76" s="165"/>
      <c r="DW76" s="165"/>
      <c r="DX76" s="165"/>
      <c r="DY76" s="165"/>
      <c r="DZ76" s="165"/>
      <c r="EA76" s="165"/>
      <c r="EB76" s="165"/>
      <c r="EC76" s="165"/>
      <c r="ED76" s="165"/>
      <c r="EE76" s="165"/>
      <c r="EF76" s="165"/>
      <c r="EG76" s="165"/>
      <c r="EH76" s="165"/>
      <c r="EI76" s="165"/>
      <c r="EJ76" s="165"/>
      <c r="EK76" s="165"/>
      <c r="EL76" s="165"/>
      <c r="EM76" s="165"/>
      <c r="EN76" s="165"/>
      <c r="EO76" s="165"/>
      <c r="EP76" s="165"/>
      <c r="EQ76" s="165"/>
      <c r="ER76" s="165"/>
      <c r="ES76" s="165"/>
      <c r="ET76" s="165"/>
      <c r="EU76" s="165"/>
      <c r="EV76" s="165"/>
      <c r="EW76" s="165"/>
      <c r="EX76" s="165"/>
      <c r="EY76" s="165"/>
      <c r="EZ76" s="165"/>
      <c r="FA76" s="165"/>
      <c r="FB76" s="165"/>
      <c r="FC76" s="165"/>
      <c r="FD76" s="165"/>
      <c r="FE76" s="165"/>
      <c r="FF76" s="165"/>
      <c r="FG76" s="165"/>
      <c r="FH76" s="165"/>
      <c r="FI76" s="165"/>
      <c r="FJ76" s="165"/>
      <c r="FK76" s="165"/>
      <c r="FL76" s="165"/>
      <c r="FM76" s="165"/>
      <c r="FN76" s="165"/>
      <c r="FO76" s="165"/>
      <c r="FP76" s="165"/>
      <c r="FQ76" s="165"/>
      <c r="FR76" s="165"/>
      <c r="FS76" s="165"/>
      <c r="FT76" s="165"/>
      <c r="FU76" s="165"/>
      <c r="FV76" s="165"/>
      <c r="FW76" s="165"/>
      <c r="FX76" s="165"/>
    </row>
    <row r="77" spans="1:180" s="162" customFormat="1" ht="20.25" customHeight="1" thickBot="1">
      <c r="A77" s="241"/>
      <c r="B77" s="242"/>
      <c r="C77" s="243" t="s">
        <v>247</v>
      </c>
      <c r="D77" s="244"/>
      <c r="E77" s="244"/>
      <c r="F77" s="244"/>
      <c r="G77" s="244"/>
      <c r="H77" s="244"/>
      <c r="I77" s="244"/>
      <c r="J77" s="244"/>
      <c r="K77" s="244"/>
      <c r="L77" s="244"/>
      <c r="M77" s="244"/>
      <c r="N77" s="244"/>
      <c r="O77" s="244"/>
      <c r="P77" s="244"/>
      <c r="Q77" s="244"/>
      <c r="R77" s="244"/>
      <c r="S77" s="244"/>
      <c r="T77" s="244"/>
      <c r="U77" s="244"/>
      <c r="V77" s="245"/>
      <c r="W77" s="709" t="s">
        <v>55</v>
      </c>
      <c r="X77" s="710"/>
      <c r="Y77" s="710"/>
      <c r="Z77" s="710"/>
      <c r="AA77" s="711"/>
      <c r="AB77" s="246"/>
      <c r="AC77" s="709" t="s">
        <v>57</v>
      </c>
      <c r="AD77" s="710"/>
      <c r="AE77" s="710"/>
      <c r="AF77" s="710"/>
      <c r="AG77" s="711"/>
      <c r="AH77" s="246"/>
      <c r="AI77" s="1387" t="s">
        <v>60</v>
      </c>
      <c r="AJ77" s="1388"/>
      <c r="AK77" s="1388"/>
      <c r="AL77" s="1389"/>
      <c r="AM77" s="1390"/>
      <c r="AN77" s="247"/>
      <c r="AO77" s="247"/>
      <c r="AP77" s="247"/>
      <c r="AQ77" s="247"/>
      <c r="AR77" s="224"/>
      <c r="AS77" s="165"/>
      <c r="AT77" s="165"/>
      <c r="AU77" s="165"/>
      <c r="AV77" s="165"/>
      <c r="AW77" s="605" t="s">
        <v>467</v>
      </c>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5"/>
      <c r="BZ77" s="165"/>
      <c r="CA77" s="165"/>
      <c r="CB77" s="165"/>
      <c r="CC77" s="165"/>
      <c r="CD77" s="165"/>
      <c r="CE77" s="165"/>
      <c r="CF77" s="165"/>
      <c r="CG77" s="165"/>
      <c r="CH77" s="165"/>
      <c r="CI77" s="165"/>
      <c r="CJ77" s="165"/>
      <c r="CK77" s="165"/>
      <c r="CL77" s="165"/>
      <c r="CM77" s="165"/>
      <c r="CN77" s="165"/>
      <c r="CO77" s="165"/>
      <c r="CP77" s="165"/>
      <c r="CQ77" s="165"/>
      <c r="CR77" s="165"/>
      <c r="CS77" s="165"/>
      <c r="CT77" s="165"/>
      <c r="CU77" s="165"/>
      <c r="CV77" s="165"/>
      <c r="CW77" s="165"/>
      <c r="CX77" s="165"/>
      <c r="CY77" s="165"/>
      <c r="CZ77" s="165"/>
      <c r="DA77" s="165"/>
      <c r="DB77" s="165"/>
      <c r="DC77" s="165"/>
      <c r="DD77" s="165"/>
      <c r="DE77" s="165"/>
      <c r="DF77" s="165"/>
      <c r="DG77" s="165"/>
      <c r="DH77" s="165"/>
      <c r="DI77" s="165"/>
      <c r="DJ77" s="165"/>
      <c r="DK77" s="165"/>
      <c r="DL77" s="165"/>
      <c r="DM77" s="165"/>
      <c r="DN77" s="165"/>
      <c r="DO77" s="165"/>
      <c r="DP77" s="165"/>
      <c r="DQ77" s="165"/>
      <c r="DR77" s="165"/>
      <c r="DS77" s="165"/>
      <c r="DT77" s="165"/>
      <c r="DU77" s="165"/>
      <c r="DV77" s="165"/>
      <c r="DW77" s="165"/>
      <c r="DX77" s="165"/>
      <c r="DY77" s="165"/>
      <c r="DZ77" s="165"/>
      <c r="EA77" s="165"/>
      <c r="EB77" s="165"/>
      <c r="EC77" s="165"/>
      <c r="ED77" s="165"/>
      <c r="EE77" s="165"/>
      <c r="EF77" s="165"/>
      <c r="EG77" s="165"/>
      <c r="EH77" s="165"/>
      <c r="EI77" s="165"/>
      <c r="EJ77" s="165"/>
      <c r="EK77" s="165"/>
      <c r="EL77" s="165"/>
      <c r="EM77" s="165"/>
      <c r="EN77" s="165"/>
      <c r="EO77" s="165"/>
      <c r="EP77" s="165"/>
      <c r="EQ77" s="165"/>
      <c r="ER77" s="165"/>
      <c r="ES77" s="165"/>
      <c r="ET77" s="165"/>
      <c r="EU77" s="165"/>
      <c r="EV77" s="165"/>
      <c r="EW77" s="165"/>
      <c r="EX77" s="165"/>
      <c r="EY77" s="165"/>
      <c r="EZ77" s="165"/>
      <c r="FA77" s="165"/>
      <c r="FB77" s="165"/>
      <c r="FC77" s="165"/>
      <c r="FD77" s="165"/>
      <c r="FE77" s="165"/>
      <c r="FF77" s="165"/>
      <c r="FG77" s="165"/>
      <c r="FH77" s="165"/>
      <c r="FI77" s="165"/>
      <c r="FJ77" s="165"/>
      <c r="FK77" s="165"/>
      <c r="FL77" s="165"/>
      <c r="FM77" s="165"/>
      <c r="FN77" s="165"/>
      <c r="FO77" s="165"/>
      <c r="FP77" s="165"/>
      <c r="FQ77" s="165"/>
      <c r="FR77" s="165"/>
      <c r="FS77" s="165"/>
      <c r="FT77" s="165"/>
      <c r="FU77" s="165"/>
      <c r="FV77" s="165"/>
      <c r="FW77" s="165"/>
      <c r="FX77" s="165"/>
    </row>
    <row r="78" spans="1:180" s="162" customFormat="1" ht="18.75" customHeight="1" thickBot="1">
      <c r="A78" s="241"/>
      <c r="B78" s="242"/>
      <c r="C78" s="244"/>
      <c r="D78" s="244"/>
      <c r="E78" s="244"/>
      <c r="F78" s="244"/>
      <c r="G78" s="244"/>
      <c r="H78" s="244"/>
      <c r="I78" s="244"/>
      <c r="J78" s="244"/>
      <c r="K78" s="244"/>
      <c r="L78" s="244"/>
      <c r="M78" s="244"/>
      <c r="N78" s="244"/>
      <c r="O78" s="244"/>
      <c r="P78" s="244"/>
      <c r="Q78" s="244"/>
      <c r="R78" s="244"/>
      <c r="S78" s="244"/>
      <c r="T78" s="244"/>
      <c r="U78" s="244"/>
      <c r="V78" s="245"/>
      <c r="W78" s="1291">
        <f>(W75*(1+W76)+Z75)/2</f>
        <v>0</v>
      </c>
      <c r="X78" s="1292"/>
      <c r="Y78" s="1292"/>
      <c r="Z78" s="1292"/>
      <c r="AA78" s="1293"/>
      <c r="AB78" s="247"/>
      <c r="AC78" s="1291">
        <f>(AC75/(1+AC76)+(AF75/(1+AF76))+(AI75/(1+AI76)))/3</f>
        <v>0</v>
      </c>
      <c r="AD78" s="1292"/>
      <c r="AE78" s="1292"/>
      <c r="AF78" s="1292"/>
      <c r="AG78" s="1293"/>
      <c r="AH78" s="247"/>
      <c r="AI78" s="1391">
        <f>AC78-W78</f>
        <v>0</v>
      </c>
      <c r="AJ78" s="1392"/>
      <c r="AK78" s="1392"/>
      <c r="AL78" s="1392"/>
      <c r="AM78" s="1393"/>
      <c r="AN78" s="247"/>
      <c r="AO78" s="247"/>
      <c r="AP78" s="247"/>
      <c r="AQ78" s="247"/>
      <c r="AR78" s="224"/>
      <c r="AS78" s="165"/>
      <c r="AT78" s="165"/>
      <c r="AU78" s="165"/>
      <c r="AV78" s="165"/>
      <c r="AW78" s="605" t="s">
        <v>468</v>
      </c>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5"/>
      <c r="BZ78" s="165"/>
      <c r="CA78" s="165"/>
      <c r="CB78" s="165"/>
      <c r="CC78" s="165"/>
      <c r="CD78" s="165"/>
      <c r="CE78" s="165"/>
      <c r="CF78" s="165"/>
      <c r="CG78" s="165"/>
      <c r="CH78" s="165"/>
      <c r="CI78" s="165"/>
      <c r="CJ78" s="165"/>
      <c r="CK78" s="165"/>
      <c r="CL78" s="165"/>
      <c r="CM78" s="165"/>
      <c r="CN78" s="165"/>
      <c r="CO78" s="165"/>
      <c r="CP78" s="165"/>
      <c r="CQ78" s="165"/>
      <c r="CR78" s="165"/>
      <c r="CS78" s="165"/>
      <c r="CT78" s="165"/>
      <c r="CU78" s="165"/>
      <c r="CV78" s="165"/>
      <c r="CW78" s="165"/>
      <c r="CX78" s="165"/>
      <c r="CY78" s="165"/>
      <c r="CZ78" s="165"/>
      <c r="DA78" s="165"/>
      <c r="DB78" s="165"/>
      <c r="DC78" s="165"/>
      <c r="DD78" s="165"/>
      <c r="DE78" s="165"/>
      <c r="DF78" s="165"/>
      <c r="DG78" s="165"/>
      <c r="DH78" s="165"/>
      <c r="DI78" s="165"/>
      <c r="DJ78" s="165"/>
      <c r="DK78" s="165"/>
      <c r="DL78" s="165"/>
      <c r="DM78" s="165"/>
      <c r="DN78" s="165"/>
      <c r="DO78" s="165"/>
      <c r="DP78" s="165"/>
      <c r="DQ78" s="165"/>
      <c r="DR78" s="165"/>
      <c r="DS78" s="165"/>
      <c r="DT78" s="165"/>
      <c r="DU78" s="165"/>
      <c r="DV78" s="165"/>
      <c r="DW78" s="165"/>
      <c r="DX78" s="165"/>
      <c r="DY78" s="165"/>
      <c r="DZ78" s="165"/>
      <c r="EA78" s="165"/>
      <c r="EB78" s="165"/>
      <c r="EC78" s="165"/>
      <c r="ED78" s="165"/>
      <c r="EE78" s="165"/>
      <c r="EF78" s="165"/>
      <c r="EG78" s="165"/>
      <c r="EH78" s="165"/>
      <c r="EI78" s="165"/>
      <c r="EJ78" s="165"/>
      <c r="EK78" s="165"/>
      <c r="EL78" s="165"/>
      <c r="EM78" s="165"/>
      <c r="EN78" s="165"/>
      <c r="EO78" s="165"/>
      <c r="EP78" s="165"/>
      <c r="EQ78" s="165"/>
      <c r="ER78" s="165"/>
      <c r="ES78" s="165"/>
      <c r="ET78" s="165"/>
      <c r="EU78" s="165"/>
      <c r="EV78" s="165"/>
      <c r="EW78" s="165"/>
      <c r="EX78" s="165"/>
      <c r="EY78" s="165"/>
      <c r="EZ78" s="165"/>
      <c r="FA78" s="165"/>
      <c r="FB78" s="165"/>
      <c r="FC78" s="165"/>
      <c r="FD78" s="165"/>
      <c r="FE78" s="165"/>
      <c r="FF78" s="165"/>
      <c r="FG78" s="165"/>
      <c r="FH78" s="165"/>
      <c r="FI78" s="165"/>
      <c r="FJ78" s="165"/>
      <c r="FK78" s="165"/>
      <c r="FL78" s="165"/>
      <c r="FM78" s="165"/>
      <c r="FN78" s="165"/>
      <c r="FO78" s="165"/>
      <c r="FP78" s="165"/>
      <c r="FQ78" s="165"/>
      <c r="FR78" s="165"/>
      <c r="FS78" s="165"/>
      <c r="FT78" s="165"/>
      <c r="FU78" s="165"/>
      <c r="FV78" s="165"/>
      <c r="FW78" s="165"/>
      <c r="FX78" s="165"/>
    </row>
    <row r="79" spans="1:180" s="162" customFormat="1" ht="27" customHeight="1">
      <c r="A79" s="241"/>
      <c r="B79" s="248"/>
      <c r="C79" s="1212" t="s">
        <v>62</v>
      </c>
      <c r="D79" s="1213"/>
      <c r="E79" s="1213"/>
      <c r="F79" s="1213"/>
      <c r="G79" s="1213"/>
      <c r="H79" s="1213"/>
      <c r="I79" s="1213"/>
      <c r="J79" s="1213"/>
      <c r="K79" s="1214"/>
      <c r="L79" s="708" t="str">
        <f>W42</f>
        <v xml:space="preserve">2016 y/o Estados Financieros de apertura </v>
      </c>
      <c r="M79" s="708"/>
      <c r="N79" s="708"/>
      <c r="O79" s="708"/>
      <c r="P79" s="708"/>
      <c r="Q79" s="708"/>
      <c r="R79" s="708"/>
      <c r="S79" s="708"/>
      <c r="T79" s="708"/>
      <c r="U79" s="708"/>
      <c r="V79" s="708"/>
      <c r="W79" s="708"/>
      <c r="X79" s="708"/>
      <c r="Y79" s="708"/>
      <c r="Z79" s="708"/>
      <c r="AA79" s="708">
        <f>AD42</f>
        <v>2017</v>
      </c>
      <c r="AB79" s="708"/>
      <c r="AC79" s="708"/>
      <c r="AD79" s="708"/>
      <c r="AE79" s="708"/>
      <c r="AF79" s="708"/>
      <c r="AG79" s="708"/>
      <c r="AH79" s="708"/>
      <c r="AI79" s="708"/>
      <c r="AJ79" s="708"/>
      <c r="AK79" s="708"/>
      <c r="AL79" s="708"/>
      <c r="AM79" s="708"/>
      <c r="AN79" s="708"/>
      <c r="AO79" s="708"/>
      <c r="AP79" s="247"/>
      <c r="AQ79" s="247"/>
      <c r="AR79" s="224"/>
      <c r="AS79" s="165"/>
      <c r="AT79" s="165"/>
      <c r="AU79" s="165"/>
      <c r="AV79" s="165"/>
      <c r="AW79" s="605" t="s">
        <v>469</v>
      </c>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5"/>
      <c r="BZ79" s="165"/>
      <c r="CA79" s="165"/>
      <c r="CB79" s="165"/>
      <c r="CC79" s="165"/>
      <c r="CD79" s="165"/>
      <c r="CE79" s="165"/>
      <c r="CF79" s="165"/>
      <c r="CG79" s="165"/>
      <c r="CH79" s="165"/>
      <c r="CI79" s="165"/>
      <c r="CJ79" s="165"/>
      <c r="CK79" s="165"/>
      <c r="CL79" s="165"/>
      <c r="CM79" s="165"/>
      <c r="CN79" s="165"/>
      <c r="CO79" s="165"/>
      <c r="CP79" s="165"/>
      <c r="CQ79" s="165"/>
      <c r="CR79" s="165"/>
      <c r="CS79" s="165"/>
      <c r="CT79" s="165"/>
      <c r="CU79" s="165"/>
      <c r="CV79" s="165"/>
      <c r="CW79" s="165"/>
      <c r="CX79" s="165"/>
      <c r="CY79" s="165"/>
      <c r="CZ79" s="165"/>
      <c r="DA79" s="165"/>
      <c r="DB79" s="165"/>
      <c r="DC79" s="165"/>
      <c r="DD79" s="165"/>
      <c r="DE79" s="165"/>
      <c r="DF79" s="165"/>
      <c r="DG79" s="165"/>
      <c r="DH79" s="165"/>
      <c r="DI79" s="165"/>
      <c r="DJ79" s="165"/>
      <c r="DK79" s="165"/>
      <c r="DL79" s="165"/>
      <c r="DM79" s="165"/>
      <c r="DN79" s="165"/>
      <c r="DO79" s="165"/>
      <c r="DP79" s="165"/>
      <c r="DQ79" s="165"/>
      <c r="DR79" s="165"/>
      <c r="DS79" s="165"/>
      <c r="DT79" s="165"/>
      <c r="DU79" s="165"/>
      <c r="DV79" s="165"/>
      <c r="DW79" s="165"/>
      <c r="DX79" s="165"/>
      <c r="DY79" s="165"/>
      <c r="DZ79" s="165"/>
      <c r="EA79" s="165"/>
      <c r="EB79" s="165"/>
      <c r="EC79" s="165"/>
      <c r="ED79" s="165"/>
      <c r="EE79" s="165"/>
      <c r="EF79" s="165"/>
      <c r="EG79" s="165"/>
      <c r="EH79" s="165"/>
      <c r="EI79" s="165"/>
      <c r="EJ79" s="165"/>
      <c r="EK79" s="165"/>
      <c r="EL79" s="165"/>
      <c r="EM79" s="165"/>
      <c r="EN79" s="165"/>
      <c r="EO79" s="165"/>
      <c r="EP79" s="165"/>
      <c r="EQ79" s="165"/>
      <c r="ER79" s="165"/>
      <c r="ES79" s="165"/>
      <c r="ET79" s="165"/>
      <c r="EU79" s="165"/>
      <c r="EV79" s="165"/>
      <c r="EW79" s="165"/>
      <c r="EX79" s="165"/>
      <c r="EY79" s="165"/>
      <c r="EZ79" s="165"/>
      <c r="FA79" s="165"/>
      <c r="FB79" s="165"/>
      <c r="FC79" s="165"/>
      <c r="FD79" s="165"/>
      <c r="FE79" s="165"/>
      <c r="FF79" s="165"/>
      <c r="FG79" s="165"/>
      <c r="FH79" s="165"/>
      <c r="FI79" s="165"/>
      <c r="FJ79" s="165"/>
      <c r="FK79" s="165"/>
      <c r="FL79" s="165"/>
      <c r="FM79" s="165"/>
      <c r="FN79" s="165"/>
      <c r="FO79" s="165"/>
      <c r="FP79" s="165"/>
      <c r="FQ79" s="165"/>
      <c r="FR79" s="165"/>
      <c r="FS79" s="165"/>
      <c r="FT79" s="165"/>
      <c r="FU79" s="165"/>
      <c r="FV79" s="165"/>
      <c r="FW79" s="165"/>
      <c r="FX79" s="165"/>
    </row>
    <row r="80" spans="1:180" s="162" customFormat="1" ht="15.75" customHeight="1">
      <c r="A80" s="241"/>
      <c r="B80" s="249"/>
      <c r="C80" s="1298" t="s">
        <v>63</v>
      </c>
      <c r="D80" s="1299"/>
      <c r="E80" s="1299"/>
      <c r="F80" s="1299"/>
      <c r="G80" s="1299"/>
      <c r="H80" s="1299"/>
      <c r="I80" s="1299"/>
      <c r="J80" s="1299"/>
      <c r="K80" s="1300"/>
      <c r="L80" s="621">
        <f>W47</f>
        <v>0</v>
      </c>
      <c r="M80" s="622"/>
      <c r="N80" s="622"/>
      <c r="O80" s="622"/>
      <c r="P80" s="622"/>
      <c r="Q80" s="622"/>
      <c r="R80" s="622"/>
      <c r="S80" s="622"/>
      <c r="T80" s="622"/>
      <c r="U80" s="622"/>
      <c r="V80" s="622"/>
      <c r="W80" s="622"/>
      <c r="X80" s="622"/>
      <c r="Y80" s="622"/>
      <c r="Z80" s="623"/>
      <c r="AA80" s="621">
        <f>AD47</f>
        <v>0</v>
      </c>
      <c r="AB80" s="622"/>
      <c r="AC80" s="622"/>
      <c r="AD80" s="622"/>
      <c r="AE80" s="622"/>
      <c r="AF80" s="622"/>
      <c r="AG80" s="622"/>
      <c r="AH80" s="622"/>
      <c r="AI80" s="622"/>
      <c r="AJ80" s="622"/>
      <c r="AK80" s="622"/>
      <c r="AL80" s="622"/>
      <c r="AM80" s="622"/>
      <c r="AN80" s="622"/>
      <c r="AO80" s="623"/>
      <c r="AP80" s="247"/>
      <c r="AQ80" s="247"/>
      <c r="AR80" s="224"/>
      <c r="AS80" s="165"/>
      <c r="AT80" s="165"/>
      <c r="AU80" s="165"/>
      <c r="AV80" s="165"/>
      <c r="AW80" s="605" t="s">
        <v>470</v>
      </c>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c r="CD80" s="165"/>
      <c r="CE80" s="165"/>
      <c r="CF80" s="165"/>
      <c r="CG80" s="165"/>
      <c r="CH80" s="165"/>
      <c r="CI80" s="165"/>
      <c r="CJ80" s="165"/>
      <c r="CK80" s="165"/>
      <c r="CL80" s="165"/>
      <c r="CM80" s="165"/>
      <c r="CN80" s="165"/>
      <c r="CO80" s="165"/>
      <c r="CP80" s="165"/>
      <c r="CQ80" s="165"/>
      <c r="CR80" s="165"/>
      <c r="CS80" s="165"/>
      <c r="CT80" s="165"/>
      <c r="CU80" s="165"/>
      <c r="CV80" s="165"/>
      <c r="CW80" s="165"/>
      <c r="CX80" s="165"/>
      <c r="CY80" s="165"/>
      <c r="CZ80" s="165"/>
      <c r="DA80" s="165"/>
      <c r="DB80" s="165"/>
      <c r="DC80" s="165"/>
      <c r="DD80" s="165"/>
      <c r="DE80" s="165"/>
      <c r="DF80" s="165"/>
      <c r="DG80" s="165"/>
      <c r="DH80" s="165"/>
      <c r="DI80" s="165"/>
      <c r="DJ80" s="165"/>
      <c r="DK80" s="165"/>
      <c r="DL80" s="165"/>
      <c r="DM80" s="165"/>
      <c r="DN80" s="165"/>
      <c r="DO80" s="165"/>
      <c r="DP80" s="165"/>
      <c r="DQ80" s="165"/>
      <c r="DR80" s="165"/>
      <c r="DS80" s="165"/>
      <c r="DT80" s="165"/>
      <c r="DU80" s="165"/>
      <c r="DV80" s="165"/>
      <c r="DW80" s="165"/>
      <c r="DX80" s="165"/>
      <c r="DY80" s="165"/>
      <c r="DZ80" s="165"/>
      <c r="EA80" s="165"/>
      <c r="EB80" s="165"/>
      <c r="EC80" s="165"/>
      <c r="ED80" s="165"/>
      <c r="EE80" s="165"/>
      <c r="EF80" s="165"/>
      <c r="EG80" s="165"/>
      <c r="EH80" s="165"/>
      <c r="EI80" s="165"/>
      <c r="EJ80" s="165"/>
      <c r="EK80" s="165"/>
      <c r="EL80" s="165"/>
      <c r="EM80" s="165"/>
      <c r="EN80" s="165"/>
      <c r="EO80" s="165"/>
      <c r="EP80" s="165"/>
      <c r="EQ80" s="165"/>
      <c r="ER80" s="165"/>
      <c r="ES80" s="165"/>
      <c r="ET80" s="165"/>
      <c r="EU80" s="165"/>
      <c r="EV80" s="165"/>
      <c r="EW80" s="165"/>
      <c r="EX80" s="165"/>
      <c r="EY80" s="165"/>
      <c r="EZ80" s="165"/>
      <c r="FA80" s="165"/>
      <c r="FB80" s="165"/>
      <c r="FC80" s="165"/>
      <c r="FD80" s="165"/>
      <c r="FE80" s="165"/>
      <c r="FF80" s="165"/>
      <c r="FG80" s="165"/>
      <c r="FH80" s="165"/>
      <c r="FI80" s="165"/>
      <c r="FJ80" s="165"/>
      <c r="FK80" s="165"/>
      <c r="FL80" s="165"/>
      <c r="FM80" s="165"/>
      <c r="FN80" s="165"/>
      <c r="FO80" s="165"/>
      <c r="FP80" s="165"/>
      <c r="FQ80" s="165"/>
      <c r="FR80" s="165"/>
      <c r="FS80" s="165"/>
      <c r="FT80" s="165"/>
      <c r="FU80" s="165"/>
      <c r="FV80" s="165"/>
      <c r="FW80" s="165"/>
      <c r="FX80" s="165"/>
    </row>
    <row r="81" spans="1:180" s="162" customFormat="1" ht="18.75" customHeight="1">
      <c r="A81" s="241"/>
      <c r="B81" s="249"/>
      <c r="C81" s="1298" t="s">
        <v>64</v>
      </c>
      <c r="D81" s="1299"/>
      <c r="E81" s="1299"/>
      <c r="F81" s="1299"/>
      <c r="G81" s="1299"/>
      <c r="H81" s="1299"/>
      <c r="I81" s="1299"/>
      <c r="J81" s="1299"/>
      <c r="K81" s="1300"/>
      <c r="L81" s="621">
        <f>W44</f>
        <v>0</v>
      </c>
      <c r="M81" s="622"/>
      <c r="N81" s="622"/>
      <c r="O81" s="622"/>
      <c r="P81" s="622"/>
      <c r="Q81" s="622"/>
      <c r="R81" s="622"/>
      <c r="S81" s="622"/>
      <c r="T81" s="622"/>
      <c r="U81" s="622"/>
      <c r="V81" s="622"/>
      <c r="W81" s="622"/>
      <c r="X81" s="622"/>
      <c r="Y81" s="622"/>
      <c r="Z81" s="623"/>
      <c r="AA81" s="621">
        <f>AD44</f>
        <v>0</v>
      </c>
      <c r="AB81" s="622"/>
      <c r="AC81" s="622"/>
      <c r="AD81" s="622"/>
      <c r="AE81" s="622"/>
      <c r="AF81" s="622"/>
      <c r="AG81" s="622"/>
      <c r="AH81" s="622"/>
      <c r="AI81" s="622"/>
      <c r="AJ81" s="622"/>
      <c r="AK81" s="622"/>
      <c r="AL81" s="622"/>
      <c r="AM81" s="622"/>
      <c r="AN81" s="622"/>
      <c r="AO81" s="623"/>
      <c r="AP81" s="247"/>
      <c r="AQ81" s="247"/>
      <c r="AR81" s="224"/>
      <c r="AS81" s="165"/>
      <c r="AT81" s="165"/>
      <c r="AU81" s="165">
        <v>1</v>
      </c>
      <c r="AV81" s="165"/>
      <c r="AW81" s="605" t="s">
        <v>471</v>
      </c>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5"/>
      <c r="CC81" s="165"/>
      <c r="CD81" s="165"/>
      <c r="CE81" s="165"/>
      <c r="CF81" s="165"/>
      <c r="CG81" s="165"/>
      <c r="CH81" s="165"/>
      <c r="CI81" s="165"/>
      <c r="CJ81" s="165"/>
      <c r="CK81" s="165"/>
      <c r="CL81" s="165"/>
      <c r="CM81" s="165"/>
      <c r="CN81" s="165"/>
      <c r="CO81" s="165"/>
      <c r="CP81" s="165"/>
      <c r="CQ81" s="165"/>
      <c r="CR81" s="165"/>
      <c r="CS81" s="165"/>
      <c r="CT81" s="165"/>
      <c r="CU81" s="165"/>
      <c r="CV81" s="165"/>
      <c r="CW81" s="165"/>
      <c r="CX81" s="165"/>
      <c r="CY81" s="165"/>
      <c r="CZ81" s="165"/>
      <c r="DA81" s="165"/>
      <c r="DB81" s="165"/>
      <c r="DC81" s="165"/>
      <c r="DD81" s="165"/>
      <c r="DE81" s="165"/>
      <c r="DF81" s="165"/>
      <c r="DG81" s="165"/>
      <c r="DH81" s="165"/>
      <c r="DI81" s="165"/>
      <c r="DJ81" s="165"/>
      <c r="DK81" s="165"/>
      <c r="DL81" s="165"/>
      <c r="DM81" s="165"/>
      <c r="DN81" s="165"/>
      <c r="DO81" s="165"/>
      <c r="DP81" s="165"/>
      <c r="DQ81" s="165"/>
      <c r="DR81" s="165"/>
      <c r="DS81" s="165"/>
      <c r="DT81" s="165"/>
      <c r="DU81" s="165"/>
      <c r="DV81" s="165"/>
      <c r="DW81" s="165"/>
      <c r="DX81" s="165"/>
      <c r="DY81" s="165"/>
      <c r="DZ81" s="165"/>
      <c r="EA81" s="165"/>
      <c r="EB81" s="165"/>
      <c r="EC81" s="165"/>
      <c r="ED81" s="165"/>
      <c r="EE81" s="165"/>
      <c r="EF81" s="165"/>
      <c r="EG81" s="165"/>
      <c r="EH81" s="165"/>
      <c r="EI81" s="165"/>
      <c r="EJ81" s="165"/>
      <c r="EK81" s="165"/>
      <c r="EL81" s="165"/>
      <c r="EM81" s="165"/>
      <c r="EN81" s="165"/>
      <c r="EO81" s="165"/>
      <c r="EP81" s="165"/>
      <c r="EQ81" s="165"/>
      <c r="ER81" s="165"/>
      <c r="ES81" s="165"/>
      <c r="ET81" s="165"/>
      <c r="EU81" s="165"/>
      <c r="EV81" s="165"/>
      <c r="EW81" s="165"/>
      <c r="EX81" s="165"/>
      <c r="EY81" s="165"/>
      <c r="EZ81" s="165"/>
      <c r="FA81" s="165"/>
      <c r="FB81" s="165"/>
      <c r="FC81" s="165"/>
      <c r="FD81" s="165"/>
      <c r="FE81" s="165"/>
      <c r="FF81" s="165"/>
      <c r="FG81" s="165"/>
      <c r="FH81" s="165"/>
      <c r="FI81" s="165"/>
      <c r="FJ81" s="165"/>
      <c r="FK81" s="165"/>
      <c r="FL81" s="165"/>
      <c r="FM81" s="165"/>
      <c r="FN81" s="165"/>
      <c r="FO81" s="165"/>
      <c r="FP81" s="165"/>
      <c r="FQ81" s="165"/>
      <c r="FR81" s="165"/>
      <c r="FS81" s="165"/>
      <c r="FT81" s="165"/>
      <c r="FU81" s="165"/>
      <c r="FV81" s="165"/>
      <c r="FW81" s="165"/>
      <c r="FX81" s="165"/>
    </row>
    <row r="82" spans="1:180" s="162" customFormat="1" ht="17.25" customHeight="1">
      <c r="A82" s="241"/>
      <c r="B82" s="248"/>
      <c r="C82" s="1298" t="s">
        <v>65</v>
      </c>
      <c r="D82" s="1299"/>
      <c r="E82" s="1299"/>
      <c r="F82" s="1299"/>
      <c r="G82" s="1299"/>
      <c r="H82" s="1299"/>
      <c r="I82" s="1299"/>
      <c r="J82" s="1299"/>
      <c r="K82" s="1300"/>
      <c r="L82" s="621">
        <f>W48</f>
        <v>0</v>
      </c>
      <c r="M82" s="622"/>
      <c r="N82" s="622"/>
      <c r="O82" s="622"/>
      <c r="P82" s="622"/>
      <c r="Q82" s="622"/>
      <c r="R82" s="622"/>
      <c r="S82" s="622"/>
      <c r="T82" s="622"/>
      <c r="U82" s="622"/>
      <c r="V82" s="622"/>
      <c r="W82" s="622"/>
      <c r="X82" s="622"/>
      <c r="Y82" s="622"/>
      <c r="Z82" s="623"/>
      <c r="AA82" s="621">
        <f>AD48</f>
        <v>0</v>
      </c>
      <c r="AB82" s="622"/>
      <c r="AC82" s="622"/>
      <c r="AD82" s="622"/>
      <c r="AE82" s="622"/>
      <c r="AF82" s="622"/>
      <c r="AG82" s="622"/>
      <c r="AH82" s="622"/>
      <c r="AI82" s="622"/>
      <c r="AJ82" s="622"/>
      <c r="AK82" s="622"/>
      <c r="AL82" s="622"/>
      <c r="AM82" s="622"/>
      <c r="AN82" s="622"/>
      <c r="AO82" s="623"/>
      <c r="AP82" s="247"/>
      <c r="AQ82" s="247"/>
      <c r="AR82" s="224"/>
      <c r="AS82" s="165"/>
      <c r="AT82" s="165"/>
      <c r="AU82" s="165">
        <v>2</v>
      </c>
      <c r="AV82" s="165"/>
      <c r="AW82" s="605" t="s">
        <v>472</v>
      </c>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165"/>
      <c r="BX82" s="165"/>
      <c r="BY82" s="165"/>
      <c r="BZ82" s="165"/>
      <c r="CA82" s="165"/>
      <c r="CB82" s="165"/>
      <c r="CC82" s="165"/>
      <c r="CD82" s="165"/>
      <c r="CE82" s="165"/>
      <c r="CF82" s="165"/>
      <c r="CG82" s="165"/>
      <c r="CH82" s="165"/>
      <c r="CI82" s="165"/>
      <c r="CJ82" s="165"/>
      <c r="CK82" s="165"/>
      <c r="CL82" s="165"/>
      <c r="CM82" s="165"/>
      <c r="CN82" s="165"/>
      <c r="CO82" s="165"/>
      <c r="CP82" s="165"/>
      <c r="CQ82" s="165"/>
      <c r="CR82" s="165"/>
      <c r="CS82" s="165"/>
      <c r="CT82" s="165"/>
      <c r="CU82" s="165"/>
      <c r="CV82" s="165"/>
      <c r="CW82" s="165"/>
      <c r="CX82" s="165"/>
      <c r="CY82" s="165"/>
      <c r="CZ82" s="165"/>
      <c r="DA82" s="165"/>
      <c r="DB82" s="165"/>
      <c r="DC82" s="165"/>
      <c r="DD82" s="165"/>
      <c r="DE82" s="165"/>
      <c r="DF82" s="165"/>
      <c r="DG82" s="165"/>
      <c r="DH82" s="165"/>
      <c r="DI82" s="165"/>
      <c r="DJ82" s="165"/>
      <c r="DK82" s="165"/>
      <c r="DL82" s="165"/>
      <c r="DM82" s="165"/>
      <c r="DN82" s="165"/>
      <c r="DO82" s="165"/>
      <c r="DP82" s="165"/>
      <c r="DQ82" s="165"/>
      <c r="DR82" s="165"/>
      <c r="DS82" s="165"/>
      <c r="DT82" s="165"/>
      <c r="DU82" s="165"/>
      <c r="DV82" s="165"/>
      <c r="DW82" s="165"/>
      <c r="DX82" s="165"/>
      <c r="DY82" s="165"/>
      <c r="DZ82" s="165"/>
      <c r="EA82" s="165"/>
      <c r="EB82" s="165"/>
      <c r="EC82" s="165"/>
      <c r="ED82" s="165"/>
      <c r="EE82" s="165"/>
      <c r="EF82" s="165"/>
      <c r="EG82" s="165"/>
      <c r="EH82" s="165"/>
      <c r="EI82" s="165"/>
      <c r="EJ82" s="165"/>
      <c r="EK82" s="165"/>
      <c r="EL82" s="165"/>
      <c r="EM82" s="165"/>
      <c r="EN82" s="165"/>
      <c r="EO82" s="165"/>
      <c r="EP82" s="165"/>
      <c r="EQ82" s="165"/>
      <c r="ER82" s="165"/>
      <c r="ES82" s="165"/>
      <c r="ET82" s="165"/>
      <c r="EU82" s="165"/>
      <c r="EV82" s="165"/>
      <c r="EW82" s="165"/>
      <c r="EX82" s="165"/>
      <c r="EY82" s="165"/>
      <c r="EZ82" s="165"/>
      <c r="FA82" s="165"/>
      <c r="FB82" s="165"/>
      <c r="FC82" s="165"/>
      <c r="FD82" s="165"/>
      <c r="FE82" s="165"/>
      <c r="FF82" s="165"/>
      <c r="FG82" s="165"/>
      <c r="FH82" s="165"/>
      <c r="FI82" s="165"/>
      <c r="FJ82" s="165"/>
      <c r="FK82" s="165"/>
      <c r="FL82" s="165"/>
      <c r="FM82" s="165"/>
      <c r="FN82" s="165"/>
      <c r="FO82" s="165"/>
      <c r="FP82" s="165"/>
      <c r="FQ82" s="165"/>
      <c r="FR82" s="165"/>
      <c r="FS82" s="165"/>
      <c r="FT82" s="165"/>
      <c r="FU82" s="165"/>
      <c r="FV82" s="165"/>
      <c r="FW82" s="165"/>
      <c r="FX82" s="165"/>
    </row>
    <row r="83" spans="1:180" s="162" customFormat="1" ht="28.5" customHeight="1">
      <c r="B83" s="250"/>
      <c r="C83" s="251" t="s">
        <v>368</v>
      </c>
      <c r="D83" s="251"/>
      <c r="E83" s="251"/>
      <c r="F83" s="251"/>
      <c r="G83" s="251"/>
      <c r="H83" s="251"/>
      <c r="I83" s="251"/>
      <c r="J83" s="251"/>
      <c r="K83" s="251"/>
      <c r="L83" s="251"/>
      <c r="M83" s="251"/>
      <c r="N83" s="251"/>
      <c r="O83" s="251"/>
      <c r="P83" s="251"/>
      <c r="Q83" s="252"/>
      <c r="R83" s="252"/>
      <c r="S83" s="252"/>
      <c r="T83" s="252"/>
      <c r="U83" s="252"/>
      <c r="V83" s="252"/>
      <c r="W83" s="252"/>
      <c r="X83" s="252"/>
      <c r="Y83" s="252"/>
      <c r="Z83" s="252"/>
      <c r="AA83" s="191"/>
      <c r="AB83" s="191"/>
      <c r="AC83" s="191"/>
      <c r="AD83" s="191"/>
      <c r="AE83" s="191"/>
      <c r="AF83" s="191"/>
      <c r="AG83" s="191"/>
      <c r="AH83" s="191"/>
      <c r="AI83" s="191"/>
      <c r="AJ83" s="191"/>
      <c r="AK83" s="191"/>
      <c r="AL83" s="191"/>
      <c r="AM83" s="191"/>
      <c r="AN83" s="191"/>
      <c r="AO83" s="191"/>
      <c r="AP83" s="176"/>
      <c r="AQ83" s="176"/>
      <c r="AR83" s="224"/>
      <c r="AS83" s="165"/>
      <c r="AT83" s="165"/>
      <c r="AU83" s="165">
        <v>3</v>
      </c>
      <c r="AV83" s="165"/>
      <c r="AW83" s="605" t="s">
        <v>473</v>
      </c>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5"/>
      <c r="CD83" s="165"/>
      <c r="CE83" s="165"/>
      <c r="CF83" s="165"/>
      <c r="CG83" s="165"/>
      <c r="CH83" s="165"/>
      <c r="CI83" s="165"/>
      <c r="CJ83" s="165"/>
      <c r="CK83" s="165"/>
      <c r="CL83" s="165"/>
      <c r="CM83" s="165"/>
      <c r="CN83" s="165"/>
      <c r="CO83" s="165"/>
      <c r="CP83" s="165"/>
      <c r="CQ83" s="165"/>
      <c r="CR83" s="165"/>
      <c r="CS83" s="165"/>
      <c r="CT83" s="165"/>
      <c r="CU83" s="165"/>
      <c r="CV83" s="165"/>
      <c r="CW83" s="165"/>
      <c r="CX83" s="165"/>
      <c r="CY83" s="165"/>
      <c r="CZ83" s="165"/>
      <c r="DA83" s="165"/>
      <c r="DB83" s="165"/>
      <c r="DC83" s="165"/>
      <c r="DD83" s="165"/>
      <c r="DE83" s="165"/>
      <c r="DF83" s="165"/>
      <c r="DG83" s="165"/>
      <c r="DH83" s="165"/>
      <c r="DI83" s="165"/>
      <c r="DJ83" s="165"/>
      <c r="DK83" s="165"/>
      <c r="DL83" s="165"/>
      <c r="DM83" s="165"/>
      <c r="DN83" s="165"/>
      <c r="DO83" s="165"/>
      <c r="DP83" s="165"/>
      <c r="DQ83" s="165"/>
      <c r="DR83" s="165"/>
      <c r="DS83" s="165"/>
      <c r="DT83" s="165"/>
      <c r="DU83" s="165"/>
      <c r="DV83" s="165"/>
      <c r="DW83" s="165"/>
      <c r="DX83" s="165"/>
      <c r="DY83" s="165"/>
      <c r="DZ83" s="165"/>
      <c r="EA83" s="165"/>
      <c r="EB83" s="165"/>
      <c r="EC83" s="165"/>
      <c r="ED83" s="165"/>
      <c r="EE83" s="165"/>
      <c r="EF83" s="165"/>
      <c r="EG83" s="165"/>
      <c r="EH83" s="165"/>
      <c r="EI83" s="165"/>
      <c r="EJ83" s="165"/>
      <c r="EK83" s="165"/>
      <c r="EL83" s="165"/>
      <c r="EM83" s="165"/>
      <c r="EN83" s="165"/>
      <c r="EO83" s="165"/>
      <c r="EP83" s="165"/>
      <c r="EQ83" s="165"/>
      <c r="ER83" s="165"/>
      <c r="ES83" s="165"/>
      <c r="ET83" s="165"/>
      <c r="EU83" s="165"/>
      <c r="EV83" s="165"/>
      <c r="EW83" s="165"/>
      <c r="EX83" s="165"/>
      <c r="EY83" s="165"/>
      <c r="EZ83" s="165"/>
      <c r="FA83" s="165"/>
      <c r="FB83" s="165"/>
      <c r="FC83" s="165"/>
      <c r="FD83" s="165"/>
      <c r="FE83" s="165"/>
      <c r="FF83" s="165"/>
      <c r="FG83" s="165"/>
      <c r="FH83" s="165"/>
      <c r="FI83" s="165"/>
      <c r="FJ83" s="165"/>
      <c r="FK83" s="165"/>
      <c r="FL83" s="165"/>
      <c r="FM83" s="165"/>
      <c r="FN83" s="165"/>
      <c r="FO83" s="165"/>
      <c r="FP83" s="165"/>
      <c r="FQ83" s="165"/>
      <c r="FR83" s="165"/>
      <c r="FS83" s="165"/>
      <c r="FT83" s="165"/>
      <c r="FU83" s="165"/>
      <c r="FV83" s="165"/>
      <c r="FW83" s="165"/>
      <c r="FX83" s="165"/>
    </row>
    <row r="84" spans="1:180" s="162" customFormat="1" ht="30.75" customHeight="1">
      <c r="B84" s="253"/>
      <c r="C84" s="705" t="s">
        <v>369</v>
      </c>
      <c r="D84" s="705"/>
      <c r="E84" s="705"/>
      <c r="F84" s="705"/>
      <c r="G84" s="705"/>
      <c r="H84" s="254" t="s">
        <v>66</v>
      </c>
      <c r="I84" s="255"/>
      <c r="J84" s="254" t="s">
        <v>67</v>
      </c>
      <c r="K84" s="255"/>
      <c r="L84" s="279"/>
      <c r="M84" s="705" t="s">
        <v>370</v>
      </c>
      <c r="N84" s="705"/>
      <c r="O84" s="255"/>
      <c r="P84" s="254" t="s">
        <v>67</v>
      </c>
      <c r="Q84" s="255"/>
      <c r="R84" s="102"/>
      <c r="S84" s="705" t="s">
        <v>346</v>
      </c>
      <c r="T84" s="705"/>
      <c r="U84" s="705"/>
      <c r="V84" s="705"/>
      <c r="W84" s="705"/>
      <c r="X84" s="705"/>
      <c r="Y84" s="291" t="s">
        <v>260</v>
      </c>
      <c r="Z84" s="255"/>
      <c r="AA84" s="254" t="s">
        <v>67</v>
      </c>
      <c r="AB84" s="255"/>
      <c r="AC84" s="96"/>
      <c r="AD84" s="96" t="s">
        <v>68</v>
      </c>
      <c r="AE84" s="96"/>
      <c r="AF84" s="96"/>
      <c r="AG84" s="96"/>
      <c r="AH84" s="1035"/>
      <c r="AI84" s="1035"/>
      <c r="AJ84" s="1035"/>
      <c r="AK84" s="1035"/>
      <c r="AL84" s="1035"/>
      <c r="AM84" s="1035"/>
      <c r="AN84" s="1035"/>
      <c r="AO84" s="1035"/>
      <c r="AP84" s="1035"/>
      <c r="AQ84" s="1035"/>
      <c r="AR84" s="256"/>
      <c r="AS84" s="257"/>
      <c r="AT84" s="165"/>
      <c r="AU84" s="165">
        <v>4</v>
      </c>
      <c r="AV84" s="165"/>
      <c r="AW84" s="605" t="s">
        <v>474</v>
      </c>
      <c r="AX84" s="165"/>
      <c r="AY84" s="165"/>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165"/>
      <c r="BX84" s="165"/>
      <c r="BY84" s="165"/>
      <c r="BZ84" s="165"/>
      <c r="CA84" s="165"/>
      <c r="CB84" s="165"/>
      <c r="CC84" s="165"/>
      <c r="CD84" s="165"/>
      <c r="CE84" s="165"/>
      <c r="CF84" s="165"/>
      <c r="CG84" s="165"/>
      <c r="CH84" s="165"/>
      <c r="CI84" s="165"/>
      <c r="CJ84" s="165"/>
      <c r="CK84" s="165"/>
      <c r="CL84" s="165"/>
      <c r="CM84" s="165"/>
      <c r="CN84" s="165"/>
      <c r="CO84" s="165"/>
      <c r="CP84" s="165"/>
      <c r="CQ84" s="165"/>
      <c r="CR84" s="165"/>
      <c r="CS84" s="165"/>
      <c r="CT84" s="165"/>
      <c r="CU84" s="165"/>
      <c r="CV84" s="165"/>
      <c r="CW84" s="165"/>
      <c r="CX84" s="165"/>
      <c r="CY84" s="165"/>
      <c r="CZ84" s="165"/>
      <c r="DA84" s="165"/>
      <c r="DB84" s="165"/>
      <c r="DC84" s="165"/>
      <c r="DD84" s="165"/>
      <c r="DE84" s="165"/>
      <c r="DF84" s="165"/>
      <c r="DG84" s="165"/>
      <c r="DH84" s="165"/>
      <c r="DI84" s="165"/>
      <c r="DJ84" s="165"/>
      <c r="DK84" s="165"/>
      <c r="DL84" s="165"/>
      <c r="DM84" s="165"/>
      <c r="DN84" s="165"/>
      <c r="DO84" s="165"/>
      <c r="DP84" s="165"/>
      <c r="DQ84" s="165"/>
      <c r="DR84" s="165"/>
      <c r="DS84" s="165"/>
      <c r="DT84" s="165"/>
      <c r="DU84" s="165"/>
      <c r="DV84" s="165"/>
      <c r="DW84" s="165"/>
      <c r="DX84" s="165"/>
      <c r="DY84" s="165"/>
      <c r="DZ84" s="165"/>
      <c r="EA84" s="165"/>
      <c r="EB84" s="165"/>
      <c r="EC84" s="165"/>
      <c r="ED84" s="165"/>
      <c r="EE84" s="165"/>
      <c r="EF84" s="165"/>
      <c r="EG84" s="165"/>
      <c r="EH84" s="165"/>
      <c r="EI84" s="165"/>
      <c r="EJ84" s="165"/>
      <c r="EK84" s="165"/>
      <c r="EL84" s="165"/>
      <c r="EM84" s="165"/>
      <c r="EN84" s="165"/>
      <c r="EO84" s="165"/>
      <c r="EP84" s="165"/>
      <c r="EQ84" s="165"/>
      <c r="ER84" s="165"/>
      <c r="ES84" s="165"/>
      <c r="ET84" s="165"/>
      <c r="EU84" s="165"/>
      <c r="EV84" s="165"/>
      <c r="EW84" s="165"/>
      <c r="EX84" s="165"/>
      <c r="EY84" s="165"/>
      <c r="EZ84" s="165"/>
      <c r="FA84" s="165"/>
      <c r="FB84" s="165"/>
      <c r="FC84" s="165"/>
      <c r="FD84" s="165"/>
      <c r="FE84" s="165"/>
      <c r="FF84" s="165"/>
      <c r="FG84" s="165"/>
      <c r="FH84" s="165"/>
      <c r="FI84" s="165"/>
      <c r="FJ84" s="165"/>
      <c r="FK84" s="165"/>
      <c r="FL84" s="165"/>
      <c r="FM84" s="165"/>
      <c r="FN84" s="165"/>
      <c r="FO84" s="165"/>
      <c r="FP84" s="165"/>
      <c r="FQ84" s="165"/>
      <c r="FR84" s="165"/>
      <c r="FS84" s="165"/>
      <c r="FT84" s="165"/>
      <c r="FU84" s="165"/>
      <c r="FV84" s="165"/>
      <c r="FW84" s="165"/>
      <c r="FX84" s="165"/>
    </row>
    <row r="85" spans="1:180" s="162" customFormat="1" ht="6.75" customHeight="1">
      <c r="B85" s="994"/>
      <c r="C85" s="842"/>
      <c r="D85" s="842"/>
      <c r="E85" s="842"/>
      <c r="F85" s="842"/>
      <c r="G85" s="842"/>
      <c r="H85" s="842"/>
      <c r="I85" s="842"/>
      <c r="J85" s="842"/>
      <c r="K85" s="842"/>
      <c r="L85" s="842"/>
      <c r="M85" s="842"/>
      <c r="N85" s="842"/>
      <c r="O85" s="842"/>
      <c r="P85" s="258"/>
      <c r="Q85" s="258"/>
      <c r="R85" s="258"/>
      <c r="S85" s="842"/>
      <c r="T85" s="842"/>
      <c r="U85" s="842"/>
      <c r="V85" s="842"/>
      <c r="W85" s="258"/>
      <c r="X85" s="258"/>
      <c r="Y85" s="258"/>
      <c r="Z85" s="842"/>
      <c r="AA85" s="842"/>
      <c r="AB85" s="842"/>
      <c r="AC85" s="842"/>
      <c r="AD85" s="258"/>
      <c r="AE85" s="258"/>
      <c r="AF85" s="258"/>
      <c r="AG85" s="842"/>
      <c r="AH85" s="842"/>
      <c r="AI85" s="842"/>
      <c r="AJ85" s="842"/>
      <c r="AK85" s="258"/>
      <c r="AL85" s="258"/>
      <c r="AM85" s="258"/>
      <c r="AN85" s="258"/>
      <c r="AO85" s="258"/>
      <c r="AP85" s="258"/>
      <c r="AQ85" s="258"/>
      <c r="AR85" s="259"/>
      <c r="AS85" s="165"/>
      <c r="AT85" s="165"/>
      <c r="AU85" s="165">
        <v>5</v>
      </c>
      <c r="AV85" s="165"/>
      <c r="AW85" s="605" t="s">
        <v>475</v>
      </c>
      <c r="AX85" s="165"/>
      <c r="AY85" s="165"/>
      <c r="AZ85" s="165"/>
      <c r="BA85" s="165"/>
      <c r="BB85" s="165"/>
      <c r="BC85" s="165"/>
      <c r="BD85" s="165"/>
      <c r="BE85" s="165"/>
      <c r="BF85" s="165"/>
      <c r="BG85" s="165"/>
      <c r="BH85" s="165"/>
      <c r="BI85" s="165"/>
      <c r="BJ85" s="165"/>
      <c r="BK85" s="165"/>
      <c r="BL85" s="165"/>
      <c r="BM85" s="165"/>
      <c r="BN85" s="165"/>
      <c r="BO85" s="165"/>
      <c r="BP85" s="165"/>
      <c r="BQ85" s="165"/>
      <c r="BR85" s="165"/>
      <c r="BS85" s="165"/>
      <c r="BT85" s="165"/>
      <c r="BU85" s="165"/>
      <c r="BV85" s="165"/>
      <c r="BW85" s="165"/>
      <c r="BX85" s="165"/>
      <c r="BY85" s="165"/>
      <c r="BZ85" s="165"/>
      <c r="CA85" s="165"/>
      <c r="CB85" s="165"/>
      <c r="CC85" s="165"/>
      <c r="CD85" s="165"/>
      <c r="CE85" s="165"/>
      <c r="CF85" s="165"/>
      <c r="CG85" s="165"/>
      <c r="CH85" s="165"/>
      <c r="CI85" s="165"/>
      <c r="CJ85" s="165"/>
      <c r="CK85" s="165"/>
      <c r="CL85" s="165"/>
      <c r="CM85" s="165"/>
      <c r="CN85" s="165"/>
      <c r="CO85" s="165"/>
      <c r="CP85" s="165"/>
      <c r="CQ85" s="165"/>
      <c r="CR85" s="165"/>
      <c r="CS85" s="165"/>
      <c r="CT85" s="165"/>
      <c r="CU85" s="165"/>
      <c r="CV85" s="165"/>
      <c r="CW85" s="165"/>
      <c r="CX85" s="165"/>
      <c r="CY85" s="165"/>
      <c r="CZ85" s="165"/>
      <c r="DA85" s="165"/>
      <c r="DB85" s="165"/>
      <c r="DC85" s="165"/>
      <c r="DD85" s="165"/>
      <c r="DE85" s="165"/>
      <c r="DF85" s="165"/>
      <c r="DG85" s="165"/>
      <c r="DH85" s="165"/>
      <c r="DI85" s="165"/>
      <c r="DJ85" s="165"/>
      <c r="DK85" s="165"/>
      <c r="DL85" s="165"/>
      <c r="DM85" s="165"/>
      <c r="DN85" s="165"/>
      <c r="DO85" s="165"/>
      <c r="DP85" s="165"/>
      <c r="DQ85" s="165"/>
      <c r="DR85" s="165"/>
      <c r="DS85" s="165"/>
      <c r="DT85" s="165"/>
      <c r="DU85" s="165"/>
      <c r="DV85" s="165"/>
      <c r="DW85" s="165"/>
      <c r="DX85" s="165"/>
      <c r="DY85" s="165"/>
      <c r="DZ85" s="165"/>
      <c r="EA85" s="165"/>
      <c r="EB85" s="165"/>
      <c r="EC85" s="165"/>
      <c r="ED85" s="165"/>
      <c r="EE85" s="165"/>
      <c r="EF85" s="165"/>
      <c r="EG85" s="165"/>
      <c r="EH85" s="165"/>
      <c r="EI85" s="165"/>
      <c r="EJ85" s="165"/>
      <c r="EK85" s="165"/>
      <c r="EL85" s="165"/>
      <c r="EM85" s="165"/>
      <c r="EN85" s="165"/>
      <c r="EO85" s="165"/>
      <c r="EP85" s="165"/>
      <c r="EQ85" s="165"/>
      <c r="ER85" s="165"/>
      <c r="ES85" s="165"/>
      <c r="ET85" s="165"/>
      <c r="EU85" s="165"/>
      <c r="EV85" s="165"/>
      <c r="EW85" s="165"/>
      <c r="EX85" s="165"/>
      <c r="EY85" s="165"/>
      <c r="EZ85" s="165"/>
      <c r="FA85" s="165"/>
      <c r="FB85" s="165"/>
      <c r="FC85" s="165"/>
      <c r="FD85" s="165"/>
      <c r="FE85" s="165"/>
      <c r="FF85" s="165"/>
      <c r="FG85" s="165"/>
      <c r="FH85" s="165"/>
      <c r="FI85" s="165"/>
      <c r="FJ85" s="165"/>
      <c r="FK85" s="165"/>
      <c r="FL85" s="165"/>
      <c r="FM85" s="165"/>
      <c r="FN85" s="165"/>
      <c r="FO85" s="165"/>
      <c r="FP85" s="165"/>
      <c r="FQ85" s="165"/>
      <c r="FR85" s="165"/>
      <c r="FS85" s="165"/>
      <c r="FT85" s="165"/>
      <c r="FU85" s="165"/>
      <c r="FV85" s="165"/>
      <c r="FW85" s="165"/>
      <c r="FX85" s="165"/>
    </row>
    <row r="86" spans="1:180" s="162" customFormat="1" ht="27" customHeight="1">
      <c r="B86" s="722" t="s">
        <v>69</v>
      </c>
      <c r="C86" s="723"/>
      <c r="D86" s="723"/>
      <c r="E86" s="723"/>
      <c r="F86" s="723"/>
      <c r="G86" s="723"/>
      <c r="H86" s="723"/>
      <c r="I86" s="723"/>
      <c r="J86" s="723"/>
      <c r="K86" s="723"/>
      <c r="L86" s="723"/>
      <c r="M86" s="723"/>
      <c r="N86" s="723"/>
      <c r="O86" s="723"/>
      <c r="P86" s="723"/>
      <c r="Q86" s="723"/>
      <c r="R86" s="723"/>
      <c r="S86" s="723"/>
      <c r="T86" s="723"/>
      <c r="U86" s="723"/>
      <c r="V86" s="723"/>
      <c r="W86" s="723"/>
      <c r="X86" s="723"/>
      <c r="Y86" s="723"/>
      <c r="Z86" s="723"/>
      <c r="AA86" s="723"/>
      <c r="AB86" s="723"/>
      <c r="AC86" s="723"/>
      <c r="AD86" s="723"/>
      <c r="AE86" s="723"/>
      <c r="AF86" s="723"/>
      <c r="AG86" s="723"/>
      <c r="AH86" s="723"/>
      <c r="AI86" s="723"/>
      <c r="AJ86" s="723"/>
      <c r="AK86" s="723"/>
      <c r="AL86" s="723"/>
      <c r="AM86" s="723"/>
      <c r="AN86" s="723"/>
      <c r="AO86" s="723"/>
      <c r="AP86" s="723"/>
      <c r="AQ86" s="723"/>
      <c r="AR86" s="724"/>
      <c r="AS86" s="165"/>
      <c r="AT86" s="165"/>
      <c r="AU86" s="165">
        <v>6</v>
      </c>
      <c r="AV86" s="165"/>
      <c r="AW86" s="605" t="s">
        <v>476</v>
      </c>
      <c r="AX86" s="165"/>
      <c r="AY86" s="165"/>
      <c r="AZ86" s="165"/>
      <c r="BA86" s="165"/>
      <c r="BB86" s="165"/>
      <c r="BC86" s="165"/>
      <c r="BD86" s="165"/>
      <c r="BE86" s="165"/>
      <c r="BF86" s="165"/>
      <c r="BG86" s="165"/>
      <c r="BH86" s="165"/>
      <c r="BI86" s="165"/>
      <c r="BJ86" s="165"/>
      <c r="BK86" s="165"/>
      <c r="BL86" s="165"/>
      <c r="BM86" s="165"/>
      <c r="BN86" s="165"/>
      <c r="BO86" s="165"/>
      <c r="BP86" s="165"/>
      <c r="BQ86" s="165"/>
      <c r="BR86" s="165"/>
      <c r="BS86" s="165"/>
      <c r="BT86" s="165"/>
      <c r="BU86" s="165"/>
      <c r="BV86" s="165"/>
      <c r="BW86" s="165"/>
      <c r="BX86" s="165"/>
      <c r="BY86" s="165"/>
      <c r="BZ86" s="165"/>
      <c r="CA86" s="165"/>
      <c r="CB86" s="165"/>
      <c r="CC86" s="165"/>
      <c r="CD86" s="165"/>
      <c r="CE86" s="165"/>
      <c r="CF86" s="165"/>
      <c r="CG86" s="165"/>
      <c r="CH86" s="165"/>
      <c r="CI86" s="165"/>
      <c r="CJ86" s="165"/>
      <c r="CK86" s="165"/>
      <c r="CL86" s="165"/>
      <c r="CM86" s="165"/>
      <c r="CN86" s="165"/>
      <c r="CO86" s="165"/>
      <c r="CP86" s="165"/>
      <c r="CQ86" s="165"/>
      <c r="CR86" s="165"/>
      <c r="CS86" s="165"/>
      <c r="CT86" s="165"/>
      <c r="CU86" s="165"/>
      <c r="CV86" s="165"/>
      <c r="CW86" s="165"/>
      <c r="CX86" s="165"/>
      <c r="CY86" s="165"/>
      <c r="CZ86" s="165"/>
      <c r="DA86" s="165"/>
      <c r="DB86" s="165"/>
      <c r="DC86" s="165"/>
      <c r="DD86" s="165"/>
      <c r="DE86" s="165"/>
      <c r="DF86" s="165"/>
      <c r="DG86" s="165"/>
      <c r="DH86" s="165"/>
      <c r="DI86" s="165"/>
      <c r="DJ86" s="165"/>
      <c r="DK86" s="165"/>
      <c r="DL86" s="165"/>
      <c r="DM86" s="165"/>
      <c r="DN86" s="165"/>
      <c r="DO86" s="165"/>
      <c r="DP86" s="165"/>
      <c r="DQ86" s="165"/>
      <c r="DR86" s="165"/>
      <c r="DS86" s="165"/>
      <c r="DT86" s="165"/>
      <c r="DU86" s="165"/>
      <c r="DV86" s="165"/>
      <c r="DW86" s="165"/>
      <c r="DX86" s="165"/>
      <c r="DY86" s="165"/>
      <c r="DZ86" s="165"/>
      <c r="EA86" s="165"/>
      <c r="EB86" s="165"/>
      <c r="EC86" s="165"/>
      <c r="ED86" s="165"/>
      <c r="EE86" s="165"/>
      <c r="EF86" s="165"/>
      <c r="EG86" s="165"/>
      <c r="EH86" s="165"/>
      <c r="EI86" s="165"/>
      <c r="EJ86" s="165"/>
      <c r="EK86" s="165"/>
      <c r="EL86" s="165"/>
      <c r="EM86" s="165"/>
      <c r="EN86" s="165"/>
      <c r="EO86" s="165"/>
      <c r="EP86" s="165"/>
      <c r="EQ86" s="165"/>
      <c r="ER86" s="165"/>
      <c r="ES86" s="165"/>
      <c r="ET86" s="165"/>
      <c r="EU86" s="165"/>
      <c r="EV86" s="165"/>
      <c r="EW86" s="165"/>
      <c r="EX86" s="165"/>
      <c r="EY86" s="165"/>
      <c r="EZ86" s="165"/>
      <c r="FA86" s="165"/>
      <c r="FB86" s="165"/>
      <c r="FC86" s="165"/>
      <c r="FD86" s="165"/>
      <c r="FE86" s="165"/>
      <c r="FF86" s="165"/>
      <c r="FG86" s="165"/>
      <c r="FH86" s="165"/>
      <c r="FI86" s="165"/>
      <c r="FJ86" s="165"/>
      <c r="FK86" s="165"/>
      <c r="FL86" s="165"/>
      <c r="FM86" s="165"/>
      <c r="FN86" s="165"/>
      <c r="FO86" s="165"/>
      <c r="FP86" s="165"/>
      <c r="FQ86" s="165"/>
      <c r="FR86" s="165"/>
      <c r="FS86" s="165"/>
      <c r="FT86" s="165"/>
      <c r="FU86" s="165"/>
      <c r="FV86" s="165"/>
      <c r="FW86" s="165"/>
      <c r="FX86" s="165"/>
    </row>
    <row r="87" spans="1:180" s="162" customFormat="1" ht="18.75" customHeight="1">
      <c r="B87" s="278"/>
      <c r="C87" s="279" t="s">
        <v>70</v>
      </c>
      <c r="D87" s="279"/>
      <c r="E87" s="279"/>
      <c r="F87" s="279"/>
      <c r="G87" s="279"/>
      <c r="H87" s="279"/>
      <c r="I87" s="588"/>
      <c r="J87" s="589"/>
      <c r="K87" s="589"/>
      <c r="L87" s="589"/>
      <c r="M87" s="589"/>
      <c r="N87" s="589"/>
      <c r="O87" s="589"/>
      <c r="P87" s="589"/>
      <c r="Q87" s="589"/>
      <c r="R87" s="589"/>
      <c r="S87" s="589"/>
      <c r="T87" s="589"/>
      <c r="U87" s="589"/>
      <c r="V87" s="589"/>
      <c r="W87" s="589"/>
      <c r="X87" s="589"/>
      <c r="Y87" s="589"/>
      <c r="Z87" s="589"/>
      <c r="AA87" s="589"/>
      <c r="AB87" s="589"/>
      <c r="AC87" s="589"/>
      <c r="AD87" s="589"/>
      <c r="AE87" s="589"/>
      <c r="AF87" s="589"/>
      <c r="AG87" s="589"/>
      <c r="AH87" s="589"/>
      <c r="AI87" s="589"/>
      <c r="AJ87" s="589"/>
      <c r="AK87" s="589"/>
      <c r="AL87" s="589"/>
      <c r="AM87" s="589"/>
      <c r="AN87" s="589"/>
      <c r="AO87" s="589"/>
      <c r="AP87" s="589"/>
      <c r="AQ87" s="590"/>
      <c r="AR87" s="214"/>
      <c r="AS87" s="165"/>
      <c r="AT87" s="165"/>
      <c r="AU87" s="165"/>
      <c r="AV87" s="165"/>
      <c r="AW87" s="605" t="s">
        <v>477</v>
      </c>
      <c r="AX87" s="165"/>
      <c r="AY87" s="165"/>
      <c r="AZ87" s="165"/>
      <c r="BA87" s="165"/>
      <c r="BB87" s="165"/>
      <c r="BC87" s="165"/>
      <c r="BD87" s="165"/>
      <c r="BE87" s="165"/>
      <c r="BF87" s="165"/>
      <c r="BG87" s="165"/>
      <c r="BH87" s="165"/>
      <c r="BI87" s="165"/>
      <c r="BJ87" s="165"/>
      <c r="BK87" s="165"/>
      <c r="BL87" s="165"/>
      <c r="BM87" s="165"/>
      <c r="BN87" s="165"/>
      <c r="BO87" s="165"/>
      <c r="BP87" s="165"/>
      <c r="BQ87" s="165"/>
      <c r="BR87" s="165"/>
      <c r="BS87" s="165"/>
      <c r="BT87" s="165"/>
      <c r="BU87" s="165"/>
      <c r="BV87" s="165"/>
      <c r="BW87" s="165"/>
      <c r="BX87" s="165"/>
      <c r="BY87" s="165"/>
      <c r="BZ87" s="165"/>
      <c r="CA87" s="165"/>
      <c r="CB87" s="165"/>
      <c r="CC87" s="165"/>
      <c r="CD87" s="165"/>
      <c r="CE87" s="165"/>
      <c r="CF87" s="165"/>
      <c r="CG87" s="165"/>
      <c r="CH87" s="165"/>
      <c r="CI87" s="165"/>
      <c r="CJ87" s="165"/>
      <c r="CK87" s="165"/>
      <c r="CL87" s="165"/>
      <c r="CM87" s="165"/>
      <c r="CN87" s="165"/>
      <c r="CO87" s="165"/>
      <c r="CP87" s="165"/>
      <c r="CQ87" s="165"/>
      <c r="CR87" s="165"/>
      <c r="CS87" s="165"/>
      <c r="CT87" s="165"/>
      <c r="CU87" s="165"/>
      <c r="CV87" s="165"/>
      <c r="CW87" s="165"/>
      <c r="CX87" s="165"/>
      <c r="CY87" s="165"/>
      <c r="CZ87" s="165"/>
      <c r="DA87" s="165"/>
      <c r="DB87" s="165"/>
      <c r="DC87" s="165"/>
      <c r="DD87" s="165"/>
      <c r="DE87" s="165"/>
      <c r="DF87" s="165"/>
      <c r="DG87" s="165"/>
      <c r="DH87" s="165"/>
      <c r="DI87" s="165"/>
      <c r="DJ87" s="165"/>
      <c r="DK87" s="165"/>
      <c r="DL87" s="165"/>
      <c r="DM87" s="165"/>
      <c r="DN87" s="165"/>
      <c r="DO87" s="165"/>
      <c r="DP87" s="165"/>
      <c r="DQ87" s="165"/>
      <c r="DR87" s="165"/>
      <c r="DS87" s="165"/>
      <c r="DT87" s="165"/>
      <c r="DU87" s="165"/>
      <c r="DV87" s="165"/>
      <c r="DW87" s="165"/>
      <c r="DX87" s="165"/>
      <c r="DY87" s="165"/>
      <c r="DZ87" s="165"/>
      <c r="EA87" s="165"/>
      <c r="EB87" s="165"/>
      <c r="EC87" s="165"/>
      <c r="ED87" s="165"/>
      <c r="EE87" s="165"/>
      <c r="EF87" s="165"/>
      <c r="EG87" s="165"/>
      <c r="EH87" s="165"/>
      <c r="EI87" s="165"/>
      <c r="EJ87" s="165"/>
      <c r="EK87" s="165"/>
      <c r="EL87" s="165"/>
      <c r="EM87" s="165"/>
      <c r="EN87" s="165"/>
      <c r="EO87" s="165"/>
      <c r="EP87" s="165"/>
      <c r="EQ87" s="165"/>
      <c r="ER87" s="165"/>
      <c r="ES87" s="165"/>
      <c r="ET87" s="165"/>
      <c r="EU87" s="165"/>
      <c r="EV87" s="165"/>
      <c r="EW87" s="165"/>
      <c r="EX87" s="165"/>
      <c r="EY87" s="165"/>
      <c r="EZ87" s="165"/>
      <c r="FA87" s="165"/>
      <c r="FB87" s="165"/>
      <c r="FC87" s="165"/>
      <c r="FD87" s="165"/>
      <c r="FE87" s="165"/>
      <c r="FF87" s="165"/>
      <c r="FG87" s="165"/>
      <c r="FH87" s="165"/>
      <c r="FI87" s="165"/>
      <c r="FJ87" s="165"/>
      <c r="FK87" s="165"/>
      <c r="FL87" s="165"/>
      <c r="FM87" s="165"/>
      <c r="FN87" s="165"/>
      <c r="FO87" s="165"/>
      <c r="FP87" s="165"/>
      <c r="FQ87" s="165"/>
      <c r="FR87" s="165"/>
      <c r="FS87" s="165"/>
      <c r="FT87" s="165"/>
      <c r="FU87" s="165"/>
      <c r="FV87" s="165"/>
      <c r="FW87" s="165"/>
      <c r="FX87" s="165"/>
    </row>
    <row r="88" spans="1:180" s="162" customFormat="1" ht="12" customHeight="1">
      <c r="B88" s="260"/>
      <c r="C88" s="191"/>
      <c r="D88" s="19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176"/>
      <c r="AN88" s="176"/>
      <c r="AO88" s="176"/>
      <c r="AP88" s="176"/>
      <c r="AQ88" s="176"/>
      <c r="AR88" s="214"/>
      <c r="AS88" s="165"/>
      <c r="AT88" s="165"/>
      <c r="AU88" s="165"/>
      <c r="AV88" s="165"/>
      <c r="AW88" s="605" t="s">
        <v>478</v>
      </c>
      <c r="AX88" s="165"/>
      <c r="AY88" s="165"/>
      <c r="AZ88" s="165"/>
      <c r="BA88" s="165"/>
      <c r="BB88" s="165"/>
      <c r="BC88" s="165"/>
      <c r="BD88" s="165"/>
      <c r="BE88" s="165"/>
      <c r="BF88" s="165"/>
      <c r="BG88" s="165"/>
      <c r="BH88" s="165"/>
      <c r="BI88" s="165"/>
      <c r="BJ88" s="165"/>
      <c r="BK88" s="165"/>
      <c r="BL88" s="165"/>
      <c r="BM88" s="165"/>
      <c r="BN88" s="165"/>
      <c r="BO88" s="165"/>
      <c r="BP88" s="165"/>
      <c r="BQ88" s="165"/>
      <c r="BR88" s="165"/>
      <c r="BS88" s="165"/>
      <c r="BT88" s="165"/>
      <c r="BU88" s="165"/>
      <c r="BV88" s="165"/>
      <c r="BW88" s="165"/>
      <c r="BX88" s="165"/>
      <c r="BY88" s="165"/>
      <c r="BZ88" s="165"/>
      <c r="CA88" s="165"/>
      <c r="CB88" s="165"/>
      <c r="CC88" s="165"/>
      <c r="CD88" s="165"/>
      <c r="CE88" s="165"/>
      <c r="CF88" s="165"/>
      <c r="CG88" s="165"/>
      <c r="CH88" s="165"/>
      <c r="CI88" s="165"/>
      <c r="CJ88" s="165"/>
      <c r="CK88" s="165"/>
      <c r="CL88" s="165"/>
      <c r="CM88" s="165"/>
      <c r="CN88" s="165"/>
      <c r="CO88" s="165"/>
      <c r="CP88" s="165"/>
      <c r="CQ88" s="165"/>
      <c r="CR88" s="165"/>
      <c r="CS88" s="165"/>
      <c r="CT88" s="165"/>
      <c r="CU88" s="165"/>
      <c r="CV88" s="165"/>
      <c r="CW88" s="165"/>
      <c r="CX88" s="165"/>
      <c r="CY88" s="165"/>
      <c r="CZ88" s="165"/>
      <c r="DA88" s="165"/>
      <c r="DB88" s="165"/>
      <c r="DC88" s="165"/>
      <c r="DD88" s="165"/>
      <c r="DE88" s="165"/>
      <c r="DF88" s="165"/>
      <c r="DG88" s="165"/>
      <c r="DH88" s="165"/>
      <c r="DI88" s="165"/>
      <c r="DJ88" s="165"/>
      <c r="DK88" s="165"/>
      <c r="DL88" s="165"/>
      <c r="DM88" s="165"/>
      <c r="DN88" s="165"/>
      <c r="DO88" s="165"/>
      <c r="DP88" s="165"/>
      <c r="DQ88" s="165"/>
      <c r="DR88" s="165"/>
      <c r="DS88" s="165"/>
      <c r="DT88" s="165"/>
      <c r="DU88" s="165"/>
      <c r="DV88" s="165"/>
      <c r="DW88" s="165"/>
      <c r="DX88" s="165"/>
      <c r="DY88" s="165"/>
      <c r="DZ88" s="165"/>
      <c r="EA88" s="165"/>
      <c r="EB88" s="165"/>
      <c r="EC88" s="165"/>
      <c r="ED88" s="165"/>
      <c r="EE88" s="165"/>
      <c r="EF88" s="165"/>
      <c r="EG88" s="165"/>
      <c r="EH88" s="165"/>
      <c r="EI88" s="165"/>
      <c r="EJ88" s="165"/>
      <c r="EK88" s="165"/>
      <c r="EL88" s="165"/>
      <c r="EM88" s="165"/>
      <c r="EN88" s="165"/>
      <c r="EO88" s="165"/>
      <c r="EP88" s="165"/>
      <c r="EQ88" s="165"/>
      <c r="ER88" s="165"/>
      <c r="ES88" s="165"/>
      <c r="ET88" s="165"/>
      <c r="EU88" s="165"/>
      <c r="EV88" s="165"/>
      <c r="EW88" s="165"/>
      <c r="EX88" s="165"/>
      <c r="EY88" s="165"/>
      <c r="EZ88" s="165"/>
      <c r="FA88" s="165"/>
      <c r="FB88" s="165"/>
      <c r="FC88" s="165"/>
      <c r="FD88" s="165"/>
      <c r="FE88" s="165"/>
      <c r="FF88" s="165"/>
      <c r="FG88" s="165"/>
      <c r="FH88" s="165"/>
      <c r="FI88" s="165"/>
      <c r="FJ88" s="165"/>
      <c r="FK88" s="165"/>
      <c r="FL88" s="165"/>
      <c r="FM88" s="165"/>
      <c r="FN88" s="165"/>
      <c r="FO88" s="165"/>
      <c r="FP88" s="165"/>
      <c r="FQ88" s="165"/>
      <c r="FR88" s="165"/>
      <c r="FS88" s="165"/>
      <c r="FT88" s="165"/>
      <c r="FU88" s="165"/>
      <c r="FV88" s="165"/>
      <c r="FW88" s="165"/>
      <c r="FX88" s="165"/>
    </row>
    <row r="89" spans="1:180" s="162" customFormat="1" ht="16.5" customHeight="1">
      <c r="B89" s="260"/>
      <c r="C89" s="279" t="s">
        <v>71</v>
      </c>
      <c r="D89" s="203"/>
      <c r="E89" s="213"/>
      <c r="F89" s="176" t="s">
        <v>72</v>
      </c>
      <c r="G89" s="176"/>
      <c r="H89" s="176"/>
      <c r="I89" s="262"/>
      <c r="J89" s="176"/>
      <c r="K89" s="263" t="s">
        <v>73</v>
      </c>
      <c r="L89" s="263"/>
      <c r="M89" s="264"/>
      <c r="N89" s="265"/>
      <c r="O89" s="265" t="s">
        <v>314</v>
      </c>
      <c r="P89" s="265"/>
      <c r="Q89" s="264"/>
      <c r="R89" s="266"/>
      <c r="S89" s="725" t="s">
        <v>363</v>
      </c>
      <c r="T89" s="725"/>
      <c r="U89" s="725"/>
      <c r="V89" s="725"/>
      <c r="W89" s="725"/>
      <c r="X89" s="725"/>
      <c r="Y89" s="725"/>
      <c r="Z89" s="726"/>
      <c r="AA89" s="1023"/>
      <c r="AB89" s="1024"/>
      <c r="AC89" s="1024"/>
      <c r="AD89" s="1024"/>
      <c r="AE89" s="1024"/>
      <c r="AF89" s="1024"/>
      <c r="AG89" s="1024"/>
      <c r="AH89" s="1024"/>
      <c r="AI89" s="1024"/>
      <c r="AJ89" s="1024"/>
      <c r="AK89" s="1024"/>
      <c r="AL89" s="1024"/>
      <c r="AM89" s="1024"/>
      <c r="AN89" s="1024"/>
      <c r="AO89" s="1024"/>
      <c r="AP89" s="1024"/>
      <c r="AQ89" s="1025"/>
      <c r="AR89" s="214"/>
      <c r="AS89" s="165"/>
      <c r="AT89" s="165"/>
      <c r="AU89" s="165"/>
      <c r="AV89" s="165"/>
      <c r="AW89" s="605" t="s">
        <v>479</v>
      </c>
      <c r="AX89" s="165"/>
      <c r="AY89" s="165"/>
      <c r="AZ89" s="165"/>
      <c r="BA89" s="165"/>
      <c r="BB89" s="165"/>
      <c r="BC89" s="165"/>
      <c r="BD89" s="165"/>
      <c r="BE89" s="165"/>
      <c r="BF89" s="165"/>
      <c r="BG89" s="165"/>
      <c r="BH89" s="165"/>
      <c r="BI89" s="165"/>
      <c r="BJ89" s="165"/>
      <c r="BK89" s="165"/>
      <c r="BL89" s="165"/>
      <c r="BM89" s="165"/>
      <c r="BN89" s="165"/>
      <c r="BO89" s="165"/>
      <c r="BP89" s="165"/>
      <c r="BQ89" s="165"/>
      <c r="BR89" s="165"/>
      <c r="BS89" s="165"/>
      <c r="BT89" s="165"/>
      <c r="BU89" s="165"/>
      <c r="BV89" s="165"/>
      <c r="BW89" s="165"/>
      <c r="BX89" s="165"/>
      <c r="BY89" s="165"/>
      <c r="BZ89" s="165"/>
      <c r="CA89" s="165"/>
      <c r="CB89" s="165"/>
      <c r="CC89" s="165"/>
      <c r="CD89" s="165"/>
      <c r="CE89" s="165"/>
      <c r="CF89" s="165"/>
      <c r="CG89" s="165"/>
      <c r="CH89" s="165"/>
      <c r="CI89" s="165"/>
      <c r="CJ89" s="165"/>
      <c r="CK89" s="165"/>
      <c r="CL89" s="165"/>
      <c r="CM89" s="165"/>
      <c r="CN89" s="165"/>
      <c r="CO89" s="165"/>
      <c r="CP89" s="165"/>
      <c r="CQ89" s="165"/>
      <c r="CR89" s="165"/>
      <c r="CS89" s="165"/>
      <c r="CT89" s="165"/>
      <c r="CU89" s="165"/>
      <c r="CV89" s="165"/>
      <c r="CW89" s="165"/>
      <c r="CX89" s="165"/>
      <c r="CY89" s="165"/>
      <c r="CZ89" s="165"/>
      <c r="DA89" s="165"/>
      <c r="DB89" s="165"/>
      <c r="DC89" s="165"/>
      <c r="DD89" s="165"/>
      <c r="DE89" s="165"/>
      <c r="DF89" s="165"/>
      <c r="DG89" s="165"/>
      <c r="DH89" s="165"/>
      <c r="DI89" s="165"/>
      <c r="DJ89" s="165"/>
      <c r="DK89" s="165"/>
      <c r="DL89" s="165"/>
      <c r="DM89" s="165"/>
      <c r="DN89" s="165"/>
      <c r="DO89" s="165"/>
      <c r="DP89" s="165"/>
      <c r="DQ89" s="165"/>
      <c r="DR89" s="165"/>
      <c r="DS89" s="165"/>
      <c r="DT89" s="165"/>
      <c r="DU89" s="165"/>
      <c r="DV89" s="165"/>
      <c r="DW89" s="165"/>
      <c r="DX89" s="165"/>
      <c r="DY89" s="165"/>
      <c r="DZ89" s="165"/>
      <c r="EA89" s="165"/>
      <c r="EB89" s="165"/>
      <c r="EC89" s="165"/>
      <c r="ED89" s="165"/>
      <c r="EE89" s="165"/>
      <c r="EF89" s="165"/>
      <c r="EG89" s="165"/>
      <c r="EH89" s="165"/>
      <c r="EI89" s="165"/>
      <c r="EJ89" s="165"/>
      <c r="EK89" s="165"/>
      <c r="EL89" s="165"/>
      <c r="EM89" s="165"/>
      <c r="EN89" s="165"/>
      <c r="EO89" s="165"/>
      <c r="EP89" s="165"/>
      <c r="EQ89" s="165"/>
      <c r="ER89" s="165"/>
      <c r="ES89" s="165"/>
      <c r="ET89" s="165"/>
      <c r="EU89" s="165"/>
      <c r="EV89" s="165"/>
      <c r="EW89" s="165"/>
      <c r="EX89" s="165"/>
      <c r="EY89" s="165"/>
      <c r="EZ89" s="165"/>
      <c r="FA89" s="165"/>
      <c r="FB89" s="165"/>
      <c r="FC89" s="165"/>
      <c r="FD89" s="165"/>
      <c r="FE89" s="165"/>
      <c r="FF89" s="165"/>
      <c r="FG89" s="165"/>
      <c r="FH89" s="165"/>
      <c r="FI89" s="165"/>
      <c r="FJ89" s="165"/>
      <c r="FK89" s="165"/>
      <c r="FL89" s="165"/>
      <c r="FM89" s="165"/>
      <c r="FN89" s="165"/>
      <c r="FO89" s="165"/>
      <c r="FP89" s="165"/>
      <c r="FQ89" s="165"/>
      <c r="FR89" s="165"/>
      <c r="FS89" s="165"/>
      <c r="FT89" s="165"/>
      <c r="FU89" s="165"/>
      <c r="FV89" s="165"/>
      <c r="FW89" s="165"/>
      <c r="FX89" s="165"/>
    </row>
    <row r="90" spans="1:180" s="162" customFormat="1" ht="10.5" customHeight="1">
      <c r="B90" s="260"/>
      <c r="C90" s="279"/>
      <c r="D90" s="213"/>
      <c r="E90" s="176"/>
      <c r="F90" s="176"/>
      <c r="G90" s="176"/>
      <c r="H90" s="176"/>
      <c r="I90" s="176"/>
      <c r="J90" s="191"/>
      <c r="K90" s="191"/>
      <c r="L90" s="191"/>
      <c r="M90" s="176"/>
      <c r="N90" s="176"/>
      <c r="O90" s="203"/>
      <c r="P90" s="279"/>
      <c r="Q90" s="279"/>
      <c r="R90" s="279"/>
      <c r="S90" s="725"/>
      <c r="T90" s="725"/>
      <c r="U90" s="725"/>
      <c r="V90" s="725"/>
      <c r="W90" s="725"/>
      <c r="X90" s="725"/>
      <c r="Y90" s="725"/>
      <c r="Z90" s="726"/>
      <c r="AA90" s="1384"/>
      <c r="AB90" s="1385"/>
      <c r="AC90" s="1385"/>
      <c r="AD90" s="1385"/>
      <c r="AE90" s="1385"/>
      <c r="AF90" s="1385"/>
      <c r="AG90" s="1385"/>
      <c r="AH90" s="1385"/>
      <c r="AI90" s="1385"/>
      <c r="AJ90" s="1385"/>
      <c r="AK90" s="1385"/>
      <c r="AL90" s="1385"/>
      <c r="AM90" s="1385"/>
      <c r="AN90" s="1385"/>
      <c r="AO90" s="1385"/>
      <c r="AP90" s="1385"/>
      <c r="AQ90" s="1386"/>
      <c r="AR90" s="214"/>
      <c r="AS90" s="165"/>
      <c r="AT90" s="165"/>
      <c r="AU90" s="165"/>
      <c r="AV90" s="165"/>
      <c r="AW90" s="605" t="s">
        <v>480</v>
      </c>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c r="BW90" s="165"/>
      <c r="BX90" s="165"/>
      <c r="BY90" s="165"/>
      <c r="BZ90" s="165"/>
      <c r="CA90" s="165"/>
      <c r="CB90" s="165"/>
      <c r="CC90" s="165"/>
      <c r="CD90" s="165"/>
      <c r="CE90" s="165"/>
      <c r="CF90" s="165"/>
      <c r="CG90" s="165"/>
      <c r="CH90" s="165"/>
      <c r="CI90" s="165"/>
      <c r="CJ90" s="165"/>
      <c r="CK90" s="165"/>
      <c r="CL90" s="165"/>
      <c r="CM90" s="165"/>
      <c r="CN90" s="165"/>
      <c r="CO90" s="165"/>
      <c r="CP90" s="165"/>
      <c r="CQ90" s="165"/>
      <c r="CR90" s="165"/>
      <c r="CS90" s="165"/>
      <c r="CT90" s="165"/>
      <c r="CU90" s="165"/>
      <c r="CV90" s="165"/>
      <c r="CW90" s="165"/>
      <c r="CX90" s="165"/>
      <c r="CY90" s="165"/>
      <c r="CZ90" s="165"/>
      <c r="DA90" s="165"/>
      <c r="DB90" s="165"/>
      <c r="DC90" s="165"/>
      <c r="DD90" s="165"/>
      <c r="DE90" s="165"/>
      <c r="DF90" s="165"/>
      <c r="DG90" s="165"/>
      <c r="DH90" s="165"/>
      <c r="DI90" s="165"/>
      <c r="DJ90" s="165"/>
      <c r="DK90" s="165"/>
      <c r="DL90" s="165"/>
      <c r="DM90" s="165"/>
      <c r="DN90" s="165"/>
      <c r="DO90" s="165"/>
      <c r="DP90" s="165"/>
      <c r="DQ90" s="165"/>
      <c r="DR90" s="165"/>
      <c r="DS90" s="165"/>
      <c r="DT90" s="165"/>
      <c r="DU90" s="165"/>
      <c r="DV90" s="165"/>
      <c r="DW90" s="165"/>
      <c r="DX90" s="165"/>
      <c r="DY90" s="165"/>
      <c r="DZ90" s="165"/>
      <c r="EA90" s="165"/>
      <c r="EB90" s="165"/>
      <c r="EC90" s="165"/>
      <c r="ED90" s="165"/>
      <c r="EE90" s="165"/>
      <c r="EF90" s="165"/>
      <c r="EG90" s="165"/>
      <c r="EH90" s="165"/>
      <c r="EI90" s="165"/>
      <c r="EJ90" s="165"/>
      <c r="EK90" s="165"/>
      <c r="EL90" s="165"/>
      <c r="EM90" s="165"/>
      <c r="EN90" s="165"/>
      <c r="EO90" s="165"/>
      <c r="EP90" s="165"/>
      <c r="EQ90" s="165"/>
      <c r="ER90" s="165"/>
      <c r="ES90" s="165"/>
      <c r="ET90" s="165"/>
      <c r="EU90" s="165"/>
      <c r="EV90" s="165"/>
      <c r="EW90" s="165"/>
      <c r="EX90" s="165"/>
      <c r="EY90" s="165"/>
      <c r="EZ90" s="165"/>
      <c r="FA90" s="165"/>
      <c r="FB90" s="165"/>
      <c r="FC90" s="165"/>
      <c r="FD90" s="165"/>
      <c r="FE90" s="165"/>
      <c r="FF90" s="165"/>
      <c r="FG90" s="165"/>
      <c r="FH90" s="165"/>
      <c r="FI90" s="165"/>
      <c r="FJ90" s="165"/>
      <c r="FK90" s="165"/>
      <c r="FL90" s="165"/>
      <c r="FM90" s="165"/>
      <c r="FN90" s="165"/>
      <c r="FO90" s="165"/>
      <c r="FP90" s="165"/>
      <c r="FQ90" s="165"/>
      <c r="FR90" s="165"/>
      <c r="FS90" s="165"/>
      <c r="FT90" s="165"/>
      <c r="FU90" s="165"/>
      <c r="FV90" s="165"/>
      <c r="FW90" s="165"/>
      <c r="FX90" s="165"/>
    </row>
    <row r="91" spans="1:180" s="162" customFormat="1" ht="18.75" customHeight="1">
      <c r="B91" s="260"/>
      <c r="C91" s="279"/>
      <c r="D91" s="213"/>
      <c r="E91" s="176"/>
      <c r="F91" s="176"/>
      <c r="G91" s="176"/>
      <c r="H91" s="176"/>
      <c r="I91" s="176"/>
      <c r="J91" s="191"/>
      <c r="K91" s="267"/>
      <c r="L91" s="267"/>
      <c r="M91" s="267"/>
      <c r="N91" s="267"/>
      <c r="O91" s="267"/>
      <c r="P91" s="279"/>
      <c r="Q91" s="279"/>
      <c r="R91" s="279"/>
      <c r="S91" s="279"/>
      <c r="T91" s="279"/>
      <c r="U91" s="279"/>
      <c r="V91" s="176"/>
      <c r="W91" s="213"/>
      <c r="X91" s="176"/>
      <c r="Y91" s="176"/>
      <c r="Z91" s="176"/>
      <c r="AA91" s="1026"/>
      <c r="AB91" s="1027"/>
      <c r="AC91" s="1027"/>
      <c r="AD91" s="1027"/>
      <c r="AE91" s="1027"/>
      <c r="AF91" s="1027"/>
      <c r="AG91" s="1027"/>
      <c r="AH91" s="1027"/>
      <c r="AI91" s="1027"/>
      <c r="AJ91" s="1027"/>
      <c r="AK91" s="1027"/>
      <c r="AL91" s="1027"/>
      <c r="AM91" s="1027"/>
      <c r="AN91" s="1027"/>
      <c r="AO91" s="1027"/>
      <c r="AP91" s="1027"/>
      <c r="AQ91" s="1028"/>
      <c r="AR91" s="214"/>
      <c r="AS91" s="165"/>
      <c r="AT91" s="165"/>
      <c r="AU91" s="607" t="s">
        <v>901</v>
      </c>
      <c r="AV91" s="165"/>
      <c r="AW91" s="605" t="s">
        <v>481</v>
      </c>
      <c r="AX91" s="165"/>
      <c r="AY91" s="165"/>
      <c r="AZ91" s="165"/>
      <c r="BA91" s="165"/>
      <c r="BB91" s="165"/>
      <c r="BC91" s="165"/>
      <c r="BD91" s="165"/>
      <c r="BE91" s="165"/>
      <c r="BF91" s="165"/>
      <c r="BG91" s="165"/>
      <c r="BH91" s="165"/>
      <c r="BI91" s="165"/>
      <c r="BJ91" s="165"/>
      <c r="BK91" s="165"/>
      <c r="BL91" s="165"/>
      <c r="BM91" s="165"/>
      <c r="BN91" s="165"/>
      <c r="BO91" s="165"/>
      <c r="BP91" s="165"/>
      <c r="BQ91" s="165"/>
      <c r="BR91" s="165"/>
      <c r="BS91" s="165"/>
      <c r="BT91" s="165"/>
      <c r="BU91" s="165"/>
      <c r="BV91" s="165"/>
      <c r="BW91" s="165"/>
      <c r="BX91" s="165"/>
      <c r="BY91" s="165"/>
      <c r="BZ91" s="165"/>
      <c r="CA91" s="165"/>
      <c r="CB91" s="165"/>
      <c r="CC91" s="165"/>
      <c r="CD91" s="165"/>
      <c r="CE91" s="165"/>
      <c r="CF91" s="165"/>
      <c r="CG91" s="165"/>
      <c r="CH91" s="165"/>
      <c r="CI91" s="165"/>
      <c r="CJ91" s="165"/>
      <c r="CK91" s="165"/>
      <c r="CL91" s="165"/>
      <c r="CM91" s="165"/>
      <c r="CN91" s="165"/>
      <c r="CO91" s="165"/>
      <c r="CP91" s="165"/>
      <c r="CQ91" s="165"/>
      <c r="CR91" s="165"/>
      <c r="CS91" s="165"/>
      <c r="CT91" s="165"/>
      <c r="CU91" s="165"/>
      <c r="CV91" s="165"/>
      <c r="CW91" s="165"/>
      <c r="CX91" s="165"/>
      <c r="CY91" s="165"/>
      <c r="CZ91" s="165"/>
      <c r="DA91" s="165"/>
      <c r="DB91" s="165"/>
      <c r="DC91" s="165"/>
      <c r="DD91" s="165"/>
      <c r="DE91" s="165"/>
      <c r="DF91" s="165"/>
      <c r="DG91" s="165"/>
      <c r="DH91" s="165"/>
      <c r="DI91" s="165"/>
      <c r="DJ91" s="165"/>
      <c r="DK91" s="165"/>
      <c r="DL91" s="165"/>
      <c r="DM91" s="165"/>
      <c r="DN91" s="165"/>
      <c r="DO91" s="165"/>
      <c r="DP91" s="165"/>
      <c r="DQ91" s="165"/>
      <c r="DR91" s="165"/>
      <c r="DS91" s="165"/>
      <c r="DT91" s="165"/>
      <c r="DU91" s="165"/>
      <c r="DV91" s="165"/>
      <c r="DW91" s="165"/>
      <c r="DX91" s="165"/>
      <c r="DY91" s="165"/>
      <c r="DZ91" s="165"/>
      <c r="EA91" s="165"/>
      <c r="EB91" s="165"/>
      <c r="EC91" s="165"/>
      <c r="ED91" s="165"/>
      <c r="EE91" s="165"/>
      <c r="EF91" s="165"/>
      <c r="EG91" s="165"/>
      <c r="EH91" s="165"/>
      <c r="EI91" s="165"/>
      <c r="EJ91" s="165"/>
      <c r="EK91" s="165"/>
      <c r="EL91" s="165"/>
      <c r="EM91" s="165"/>
      <c r="EN91" s="165"/>
      <c r="EO91" s="165"/>
      <c r="EP91" s="165"/>
      <c r="EQ91" s="165"/>
      <c r="ER91" s="165"/>
      <c r="ES91" s="165"/>
      <c r="ET91" s="165"/>
      <c r="EU91" s="165"/>
      <c r="EV91" s="165"/>
      <c r="EW91" s="165"/>
      <c r="EX91" s="165"/>
      <c r="EY91" s="165"/>
      <c r="EZ91" s="165"/>
      <c r="FA91" s="165"/>
      <c r="FB91" s="165"/>
      <c r="FC91" s="165"/>
      <c r="FD91" s="165"/>
      <c r="FE91" s="165"/>
      <c r="FF91" s="165"/>
      <c r="FG91" s="165"/>
      <c r="FH91" s="165"/>
      <c r="FI91" s="165"/>
      <c r="FJ91" s="165"/>
      <c r="FK91" s="165"/>
      <c r="FL91" s="165"/>
      <c r="FM91" s="165"/>
      <c r="FN91" s="165"/>
      <c r="FO91" s="165"/>
      <c r="FP91" s="165"/>
      <c r="FQ91" s="165"/>
      <c r="FR91" s="165"/>
      <c r="FS91" s="165"/>
      <c r="FT91" s="165"/>
      <c r="FU91" s="165"/>
      <c r="FV91" s="165"/>
      <c r="FW91" s="165"/>
      <c r="FX91" s="165"/>
    </row>
    <row r="92" spans="1:180" s="162" customFormat="1" ht="15.75" customHeight="1">
      <c r="B92" s="260"/>
      <c r="C92" s="279"/>
      <c r="D92" s="213"/>
      <c r="E92" s="176"/>
      <c r="F92" s="176"/>
      <c r="G92" s="176"/>
      <c r="H92" s="176"/>
      <c r="I92" s="176"/>
      <c r="J92" s="191"/>
      <c r="K92" s="267"/>
      <c r="L92" s="267"/>
      <c r="M92" s="267"/>
      <c r="N92" s="267"/>
      <c r="O92" s="267"/>
      <c r="P92" s="279"/>
      <c r="Q92" s="279"/>
      <c r="R92" s="279"/>
      <c r="S92" s="279"/>
      <c r="T92" s="279"/>
      <c r="U92" s="279"/>
      <c r="V92" s="176"/>
      <c r="W92" s="213"/>
      <c r="X92" s="176"/>
      <c r="Y92" s="176"/>
      <c r="Z92" s="176"/>
      <c r="AA92" s="176"/>
      <c r="AB92" s="176"/>
      <c r="AC92" s="176"/>
      <c r="AD92" s="203"/>
      <c r="AE92" s="203"/>
      <c r="AF92" s="203"/>
      <c r="AG92" s="203"/>
      <c r="AH92" s="203"/>
      <c r="AI92" s="203"/>
      <c r="AJ92" s="203"/>
      <c r="AK92" s="203"/>
      <c r="AL92" s="203"/>
      <c r="AM92" s="203"/>
      <c r="AN92" s="203"/>
      <c r="AO92" s="203"/>
      <c r="AP92" s="176"/>
      <c r="AQ92" s="176"/>
      <c r="AR92" s="214"/>
      <c r="AS92" s="165"/>
      <c r="AT92" s="165"/>
      <c r="AU92" s="165" t="s">
        <v>299</v>
      </c>
      <c r="AV92" s="165"/>
      <c r="AW92" s="605" t="s">
        <v>482</v>
      </c>
      <c r="AX92" s="165"/>
      <c r="AY92" s="165"/>
      <c r="AZ92" s="165"/>
      <c r="BA92" s="165"/>
      <c r="BB92" s="165"/>
      <c r="BC92" s="165"/>
      <c r="BD92" s="165"/>
      <c r="BE92" s="165"/>
      <c r="BF92" s="165"/>
      <c r="BG92" s="165"/>
      <c r="BH92" s="165"/>
      <c r="BI92" s="165"/>
      <c r="BJ92" s="165"/>
      <c r="BK92" s="165"/>
      <c r="BL92" s="165"/>
      <c r="BM92" s="165"/>
      <c r="BN92" s="165"/>
      <c r="BO92" s="165"/>
      <c r="BP92" s="165"/>
      <c r="BQ92" s="165"/>
      <c r="BR92" s="165"/>
      <c r="BS92" s="165"/>
      <c r="BT92" s="165"/>
      <c r="BU92" s="165"/>
      <c r="BV92" s="165"/>
      <c r="BW92" s="165"/>
      <c r="BX92" s="165"/>
      <c r="BY92" s="165"/>
      <c r="BZ92" s="165"/>
      <c r="CA92" s="165"/>
      <c r="CB92" s="165"/>
      <c r="CC92" s="165"/>
      <c r="CD92" s="165"/>
      <c r="CE92" s="165"/>
      <c r="CF92" s="165"/>
      <c r="CG92" s="165"/>
      <c r="CH92" s="165"/>
      <c r="CI92" s="165"/>
      <c r="CJ92" s="165"/>
      <c r="CK92" s="165"/>
      <c r="CL92" s="165"/>
      <c r="CM92" s="165"/>
      <c r="CN92" s="165"/>
      <c r="CO92" s="165"/>
      <c r="CP92" s="165"/>
      <c r="CQ92" s="165"/>
      <c r="CR92" s="165"/>
      <c r="CS92" s="165"/>
      <c r="CT92" s="165"/>
      <c r="CU92" s="165"/>
      <c r="CV92" s="165"/>
      <c r="CW92" s="165"/>
      <c r="CX92" s="165"/>
      <c r="CY92" s="165"/>
      <c r="CZ92" s="165"/>
      <c r="DA92" s="165"/>
      <c r="DB92" s="165"/>
      <c r="DC92" s="165"/>
      <c r="DD92" s="165"/>
      <c r="DE92" s="165"/>
      <c r="DF92" s="165"/>
      <c r="DG92" s="165"/>
      <c r="DH92" s="165"/>
      <c r="DI92" s="165"/>
      <c r="DJ92" s="165"/>
      <c r="DK92" s="165"/>
      <c r="DL92" s="165"/>
      <c r="DM92" s="165"/>
      <c r="DN92" s="165"/>
      <c r="DO92" s="165"/>
      <c r="DP92" s="165"/>
      <c r="DQ92" s="165"/>
      <c r="DR92" s="165"/>
      <c r="DS92" s="165"/>
      <c r="DT92" s="165"/>
      <c r="DU92" s="165"/>
      <c r="DV92" s="165"/>
      <c r="DW92" s="165"/>
      <c r="DX92" s="165"/>
      <c r="DY92" s="165"/>
      <c r="DZ92" s="165"/>
      <c r="EA92" s="165"/>
      <c r="EB92" s="165"/>
      <c r="EC92" s="165"/>
      <c r="ED92" s="165"/>
      <c r="EE92" s="165"/>
      <c r="EF92" s="165"/>
      <c r="EG92" s="165"/>
      <c r="EH92" s="165"/>
      <c r="EI92" s="165"/>
      <c r="EJ92" s="165"/>
      <c r="EK92" s="165"/>
      <c r="EL92" s="165"/>
      <c r="EM92" s="165"/>
      <c r="EN92" s="165"/>
      <c r="EO92" s="165"/>
      <c r="EP92" s="165"/>
      <c r="EQ92" s="165"/>
      <c r="ER92" s="165"/>
      <c r="ES92" s="165"/>
      <c r="ET92" s="165"/>
      <c r="EU92" s="165"/>
      <c r="EV92" s="165"/>
      <c r="EW92" s="165"/>
      <c r="EX92" s="165"/>
      <c r="EY92" s="165"/>
      <c r="EZ92" s="165"/>
      <c r="FA92" s="165"/>
      <c r="FB92" s="165"/>
      <c r="FC92" s="165"/>
      <c r="FD92" s="165"/>
      <c r="FE92" s="165"/>
      <c r="FF92" s="165"/>
      <c r="FG92" s="165"/>
      <c r="FH92" s="165"/>
      <c r="FI92" s="165"/>
      <c r="FJ92" s="165"/>
      <c r="FK92" s="165"/>
      <c r="FL92" s="165"/>
      <c r="FM92" s="165"/>
      <c r="FN92" s="165"/>
      <c r="FO92" s="165"/>
      <c r="FP92" s="165"/>
      <c r="FQ92" s="165"/>
      <c r="FR92" s="165"/>
      <c r="FS92" s="165"/>
      <c r="FT92" s="165"/>
      <c r="FU92" s="165"/>
      <c r="FV92" s="165"/>
      <c r="FW92" s="165"/>
      <c r="FX92" s="165"/>
    </row>
    <row r="93" spans="1:180" s="162" customFormat="1" ht="16.5" customHeight="1">
      <c r="B93" s="260"/>
      <c r="C93" s="1394" t="s">
        <v>301</v>
      </c>
      <c r="D93" s="1395"/>
      <c r="E93" s="1395"/>
      <c r="F93" s="1395"/>
      <c r="G93" s="1395"/>
      <c r="H93" s="1395"/>
      <c r="I93" s="1395"/>
      <c r="J93" s="1395"/>
      <c r="K93" s="1032"/>
      <c r="L93" s="1033"/>
      <c r="M93" s="1033"/>
      <c r="N93" s="1033"/>
      <c r="O93" s="1033"/>
      <c r="P93" s="1033"/>
      <c r="Q93" s="1033"/>
      <c r="R93" s="1034"/>
      <c r="S93" s="1036" t="s">
        <v>75</v>
      </c>
      <c r="T93" s="1036"/>
      <c r="U93" s="268"/>
      <c r="V93" s="753"/>
      <c r="W93" s="753"/>
      <c r="X93" s="753"/>
      <c r="Y93" s="753"/>
      <c r="Z93" s="753"/>
      <c r="AA93" s="753"/>
      <c r="AB93" s="753"/>
      <c r="AC93" s="753"/>
      <c r="AD93" s="753"/>
      <c r="AE93" s="203"/>
      <c r="AF93" s="203"/>
      <c r="AG93" s="203"/>
      <c r="AH93" s="269"/>
      <c r="AI93" s="269"/>
      <c r="AJ93" s="269"/>
      <c r="AK93" s="269"/>
      <c r="AL93" s="270" t="s">
        <v>74</v>
      </c>
      <c r="AM93" s="255">
        <v>5</v>
      </c>
      <c r="AN93" s="102" t="s">
        <v>220</v>
      </c>
      <c r="AO93" s="203"/>
      <c r="AP93" s="176"/>
      <c r="AQ93" s="176"/>
      <c r="AR93" s="214"/>
      <c r="AS93" s="165"/>
      <c r="AT93" s="165"/>
      <c r="AU93" s="165" t="s">
        <v>300</v>
      </c>
      <c r="AV93" s="165"/>
      <c r="AW93" s="605" t="s">
        <v>483</v>
      </c>
      <c r="AX93" s="165"/>
      <c r="AY93" s="165"/>
      <c r="AZ93" s="165"/>
      <c r="BA93" s="165"/>
      <c r="BB93" s="165"/>
      <c r="BC93" s="165"/>
      <c r="BD93" s="165"/>
      <c r="BE93" s="165"/>
      <c r="BF93" s="165"/>
      <c r="BG93" s="165"/>
      <c r="BH93" s="165"/>
      <c r="BI93" s="165"/>
      <c r="BJ93" s="165"/>
      <c r="BK93" s="165"/>
      <c r="BL93" s="165"/>
      <c r="BM93" s="165"/>
      <c r="BN93" s="165"/>
      <c r="BO93" s="165"/>
      <c r="BP93" s="165"/>
      <c r="BQ93" s="165"/>
      <c r="BR93" s="165"/>
      <c r="BS93" s="165"/>
      <c r="BT93" s="165"/>
      <c r="BU93" s="165"/>
      <c r="BV93" s="165"/>
      <c r="BW93" s="165"/>
      <c r="BX93" s="165"/>
      <c r="BY93" s="165"/>
      <c r="BZ93" s="165"/>
      <c r="CA93" s="165"/>
      <c r="CB93" s="165"/>
      <c r="CC93" s="165"/>
      <c r="CD93" s="165"/>
      <c r="CE93" s="165"/>
      <c r="CF93" s="165"/>
      <c r="CG93" s="165"/>
      <c r="CH93" s="165"/>
      <c r="CI93" s="165"/>
      <c r="CJ93" s="165"/>
      <c r="CK93" s="165"/>
      <c r="CL93" s="165"/>
      <c r="CM93" s="165"/>
      <c r="CN93" s="165"/>
      <c r="CO93" s="165"/>
      <c r="CP93" s="165"/>
      <c r="CQ93" s="165"/>
      <c r="CR93" s="165"/>
      <c r="CS93" s="165"/>
      <c r="CT93" s="165"/>
      <c r="CU93" s="165"/>
      <c r="CV93" s="165"/>
      <c r="CW93" s="165"/>
      <c r="CX93" s="165"/>
      <c r="CY93" s="165"/>
      <c r="CZ93" s="165"/>
      <c r="DA93" s="165"/>
      <c r="DB93" s="165"/>
      <c r="DC93" s="165"/>
      <c r="DD93" s="165"/>
      <c r="DE93" s="165"/>
      <c r="DF93" s="165"/>
      <c r="DG93" s="165"/>
      <c r="DH93" s="165"/>
      <c r="DI93" s="165"/>
      <c r="DJ93" s="165"/>
      <c r="DK93" s="165"/>
      <c r="DL93" s="165"/>
      <c r="DM93" s="165"/>
      <c r="DN93" s="165"/>
      <c r="DO93" s="165"/>
      <c r="DP93" s="165"/>
      <c r="DQ93" s="165"/>
      <c r="DR93" s="165"/>
      <c r="DS93" s="165"/>
      <c r="DT93" s="165"/>
      <c r="DU93" s="165"/>
      <c r="DV93" s="165"/>
      <c r="DW93" s="165"/>
      <c r="DX93" s="165"/>
      <c r="DY93" s="165"/>
      <c r="DZ93" s="165"/>
      <c r="EA93" s="165"/>
      <c r="EB93" s="165"/>
      <c r="EC93" s="165"/>
      <c r="ED93" s="165"/>
      <c r="EE93" s="165"/>
      <c r="EF93" s="165"/>
      <c r="EG93" s="165"/>
      <c r="EH93" s="165"/>
      <c r="EI93" s="165"/>
      <c r="EJ93" s="165"/>
      <c r="EK93" s="165"/>
      <c r="EL93" s="165"/>
      <c r="EM93" s="165"/>
      <c r="EN93" s="165"/>
      <c r="EO93" s="165"/>
      <c r="EP93" s="165"/>
      <c r="EQ93" s="165"/>
      <c r="ER93" s="165"/>
      <c r="ES93" s="165"/>
      <c r="ET93" s="165"/>
      <c r="EU93" s="165"/>
      <c r="EV93" s="165"/>
      <c r="EW93" s="165"/>
      <c r="EX93" s="165"/>
      <c r="EY93" s="165"/>
      <c r="EZ93" s="165"/>
      <c r="FA93" s="165"/>
      <c r="FB93" s="165"/>
      <c r="FC93" s="165"/>
      <c r="FD93" s="165"/>
      <c r="FE93" s="165"/>
      <c r="FF93" s="165"/>
      <c r="FG93" s="165"/>
      <c r="FH93" s="165"/>
      <c r="FI93" s="165"/>
      <c r="FJ93" s="165"/>
      <c r="FK93" s="165"/>
      <c r="FL93" s="165"/>
      <c r="FM93" s="165"/>
      <c r="FN93" s="165"/>
      <c r="FO93" s="165"/>
      <c r="FP93" s="165"/>
      <c r="FQ93" s="165"/>
      <c r="FR93" s="165"/>
      <c r="FS93" s="165"/>
      <c r="FT93" s="165"/>
      <c r="FU93" s="165"/>
      <c r="FV93" s="165"/>
      <c r="FW93" s="165"/>
      <c r="FX93" s="165"/>
    </row>
    <row r="94" spans="1:180" s="162" customFormat="1" ht="24" customHeight="1">
      <c r="B94" s="260"/>
      <c r="C94" s="279"/>
      <c r="D94" s="213"/>
      <c r="E94" s="176"/>
      <c r="F94" s="176"/>
      <c r="G94" s="176"/>
      <c r="H94" s="176"/>
      <c r="I94" s="176"/>
      <c r="J94" s="191"/>
      <c r="K94" s="752" t="s">
        <v>350</v>
      </c>
      <c r="L94" s="752"/>
      <c r="M94" s="752"/>
      <c r="N94" s="752"/>
      <c r="O94" s="752"/>
      <c r="P94" s="752"/>
      <c r="Q94" s="752"/>
      <c r="R94" s="279"/>
      <c r="S94" s="279"/>
      <c r="T94" s="279"/>
      <c r="U94" s="279"/>
      <c r="V94" s="176"/>
      <c r="W94" s="213"/>
      <c r="X94" s="176"/>
      <c r="Y94" s="176"/>
      <c r="Z94" s="176"/>
      <c r="AA94" s="176"/>
      <c r="AB94" s="176"/>
      <c r="AC94" s="176"/>
      <c r="AD94" s="203"/>
      <c r="AE94" s="203"/>
      <c r="AF94" s="203"/>
      <c r="AG94" s="203"/>
      <c r="AH94" s="203"/>
      <c r="AI94" s="203"/>
      <c r="AJ94" s="203"/>
      <c r="AK94" s="203"/>
      <c r="AL94" s="203"/>
      <c r="AM94" s="271" t="s">
        <v>298</v>
      </c>
      <c r="AN94" s="176"/>
      <c r="AO94" s="203"/>
      <c r="AP94" s="176"/>
      <c r="AQ94" s="176"/>
      <c r="AR94" s="214"/>
      <c r="AS94" s="165"/>
      <c r="AT94" s="165"/>
      <c r="AU94" s="607" t="s">
        <v>15</v>
      </c>
      <c r="AV94" s="165"/>
      <c r="AW94" s="605" t="s">
        <v>484</v>
      </c>
      <c r="AX94" s="165"/>
      <c r="AY94" s="165"/>
      <c r="AZ94" s="165"/>
      <c r="BA94" s="165"/>
      <c r="BB94" s="165"/>
      <c r="BC94" s="165"/>
      <c r="BD94" s="165"/>
      <c r="BE94" s="165"/>
      <c r="BF94" s="165"/>
      <c r="BG94" s="165"/>
      <c r="BH94" s="165"/>
      <c r="BI94" s="165"/>
      <c r="BJ94" s="165"/>
      <c r="BK94" s="165"/>
      <c r="BL94" s="165"/>
      <c r="BM94" s="165"/>
      <c r="BN94" s="165"/>
      <c r="BO94" s="165"/>
      <c r="BP94" s="165"/>
      <c r="BQ94" s="165"/>
      <c r="BR94" s="165"/>
      <c r="BS94" s="165"/>
      <c r="BT94" s="165"/>
      <c r="BU94" s="165"/>
      <c r="BV94" s="165"/>
      <c r="BW94" s="165"/>
      <c r="BX94" s="165"/>
      <c r="BY94" s="165"/>
      <c r="BZ94" s="165"/>
      <c r="CA94" s="165"/>
      <c r="CB94" s="165"/>
      <c r="CC94" s="165"/>
      <c r="CD94" s="165"/>
      <c r="CE94" s="165"/>
      <c r="CF94" s="165"/>
      <c r="CG94" s="165"/>
      <c r="CH94" s="165"/>
      <c r="CI94" s="165"/>
      <c r="CJ94" s="165"/>
      <c r="CK94" s="165"/>
      <c r="CL94" s="165"/>
      <c r="CM94" s="165"/>
      <c r="CN94" s="165"/>
      <c r="CO94" s="165"/>
      <c r="CP94" s="165"/>
      <c r="CQ94" s="165"/>
      <c r="CR94" s="165"/>
      <c r="CS94" s="165"/>
      <c r="CT94" s="165"/>
      <c r="CU94" s="165"/>
      <c r="CV94" s="165"/>
      <c r="CW94" s="165"/>
      <c r="CX94" s="165"/>
      <c r="CY94" s="165"/>
      <c r="CZ94" s="165"/>
      <c r="DA94" s="165"/>
      <c r="DB94" s="165"/>
      <c r="DC94" s="165"/>
      <c r="DD94" s="165"/>
      <c r="DE94" s="165"/>
      <c r="DF94" s="165"/>
      <c r="DG94" s="165"/>
      <c r="DH94" s="165"/>
      <c r="DI94" s="165"/>
      <c r="DJ94" s="165"/>
      <c r="DK94" s="165"/>
      <c r="DL94" s="165"/>
      <c r="DM94" s="165"/>
      <c r="DN94" s="165"/>
      <c r="DO94" s="165"/>
      <c r="DP94" s="165"/>
      <c r="DQ94" s="165"/>
      <c r="DR94" s="165"/>
      <c r="DS94" s="165"/>
      <c r="DT94" s="165"/>
      <c r="DU94" s="165"/>
      <c r="DV94" s="165"/>
      <c r="DW94" s="165"/>
      <c r="DX94" s="165"/>
      <c r="DY94" s="165"/>
      <c r="DZ94" s="165"/>
      <c r="EA94" s="165"/>
      <c r="EB94" s="165"/>
      <c r="EC94" s="165"/>
      <c r="ED94" s="165"/>
      <c r="EE94" s="165"/>
      <c r="EF94" s="165"/>
      <c r="EG94" s="165"/>
      <c r="EH94" s="165"/>
      <c r="EI94" s="165"/>
      <c r="EJ94" s="165"/>
      <c r="EK94" s="165"/>
      <c r="EL94" s="165"/>
      <c r="EM94" s="165"/>
      <c r="EN94" s="165"/>
      <c r="EO94" s="165"/>
      <c r="EP94" s="165"/>
      <c r="EQ94" s="165"/>
      <c r="ER94" s="165"/>
      <c r="ES94" s="165"/>
      <c r="ET94" s="165"/>
      <c r="EU94" s="165"/>
      <c r="EV94" s="165"/>
      <c r="EW94" s="165"/>
      <c r="EX94" s="165"/>
      <c r="EY94" s="165"/>
      <c r="EZ94" s="165"/>
      <c r="FA94" s="165"/>
      <c r="FB94" s="165"/>
      <c r="FC94" s="165"/>
      <c r="FD94" s="165"/>
      <c r="FE94" s="165"/>
      <c r="FF94" s="165"/>
      <c r="FG94" s="165"/>
      <c r="FH94" s="165"/>
      <c r="FI94" s="165"/>
      <c r="FJ94" s="165"/>
      <c r="FK94" s="165"/>
      <c r="FL94" s="165"/>
      <c r="FM94" s="165"/>
      <c r="FN94" s="165"/>
      <c r="FO94" s="165"/>
      <c r="FP94" s="165"/>
      <c r="FQ94" s="165"/>
      <c r="FR94" s="165"/>
      <c r="FS94" s="165"/>
      <c r="FT94" s="165"/>
      <c r="FU94" s="165"/>
      <c r="FV94" s="165"/>
      <c r="FW94" s="165"/>
      <c r="FX94" s="165"/>
    </row>
    <row r="95" spans="1:180" s="162" customFormat="1" ht="14.25" customHeight="1" thickBot="1">
      <c r="B95" s="272" t="s">
        <v>76</v>
      </c>
      <c r="C95" s="148"/>
      <c r="D95" s="148"/>
      <c r="E95" s="148"/>
      <c r="F95" s="148"/>
      <c r="G95" s="148"/>
      <c r="H95" s="148"/>
      <c r="I95" s="279"/>
      <c r="J95" s="273" t="s">
        <v>15</v>
      </c>
      <c r="K95" s="279"/>
      <c r="L95" s="279"/>
      <c r="M95" s="267"/>
      <c r="N95" s="267"/>
      <c r="O95" s="279"/>
      <c r="P95" s="279"/>
      <c r="Q95" s="279"/>
      <c r="R95" s="279"/>
      <c r="S95" s="279"/>
      <c r="T95" s="279"/>
      <c r="U95" s="279"/>
      <c r="V95" s="176"/>
      <c r="W95" s="237"/>
      <c r="X95" s="237"/>
      <c r="Y95" s="237"/>
      <c r="Z95" s="237"/>
      <c r="AA95" s="237"/>
      <c r="AB95" s="237"/>
      <c r="AC95" s="237"/>
      <c r="AD95" s="237"/>
      <c r="AE95" s="237"/>
      <c r="AF95" s="237"/>
      <c r="AG95" s="237"/>
      <c r="AH95" s="203"/>
      <c r="AI95" s="203"/>
      <c r="AJ95" s="189"/>
      <c r="AK95" s="203"/>
      <c r="AL95" s="203"/>
      <c r="AM95" s="271"/>
      <c r="AN95" s="176"/>
      <c r="AO95" s="775"/>
      <c r="AP95" s="775"/>
      <c r="AQ95" s="775"/>
      <c r="AR95" s="214"/>
      <c r="AS95" s="165"/>
      <c r="AT95" s="165"/>
      <c r="AU95" s="165"/>
      <c r="AV95" s="165"/>
      <c r="AW95" s="605" t="s">
        <v>485</v>
      </c>
      <c r="AX95" s="165"/>
      <c r="AY95" s="165"/>
      <c r="AZ95" s="165"/>
      <c r="BA95" s="165"/>
      <c r="BB95" s="165"/>
      <c r="BC95" s="165"/>
      <c r="BD95" s="165"/>
      <c r="BE95" s="165"/>
      <c r="BF95" s="165"/>
      <c r="BG95" s="165"/>
      <c r="BH95" s="165"/>
      <c r="BI95" s="165"/>
      <c r="BJ95" s="165"/>
      <c r="BK95" s="165"/>
      <c r="BL95" s="165"/>
      <c r="BM95" s="165"/>
      <c r="BN95" s="165"/>
      <c r="BO95" s="165"/>
      <c r="BP95" s="165"/>
      <c r="BQ95" s="165"/>
      <c r="BR95" s="165"/>
      <c r="BS95" s="165"/>
      <c r="BT95" s="165"/>
      <c r="BU95" s="165"/>
      <c r="BV95" s="165"/>
      <c r="BW95" s="165"/>
      <c r="BX95" s="165"/>
      <c r="BY95" s="165"/>
      <c r="BZ95" s="165"/>
      <c r="CA95" s="165"/>
      <c r="CB95" s="165"/>
      <c r="CC95" s="165"/>
      <c r="CD95" s="165"/>
      <c r="CE95" s="165"/>
      <c r="CF95" s="165"/>
      <c r="CG95" s="165"/>
      <c r="CH95" s="165"/>
      <c r="CI95" s="165"/>
      <c r="CJ95" s="165"/>
      <c r="CK95" s="165"/>
      <c r="CL95" s="165"/>
      <c r="CM95" s="165"/>
      <c r="CN95" s="165"/>
      <c r="CO95" s="165"/>
      <c r="CP95" s="165"/>
      <c r="CQ95" s="165"/>
      <c r="CR95" s="165"/>
      <c r="CS95" s="165"/>
      <c r="CT95" s="165"/>
      <c r="CU95" s="165"/>
      <c r="CV95" s="165"/>
      <c r="CW95" s="165"/>
      <c r="CX95" s="165"/>
      <c r="CY95" s="165"/>
      <c r="CZ95" s="165"/>
      <c r="DA95" s="165"/>
      <c r="DB95" s="165"/>
      <c r="DC95" s="165"/>
      <c r="DD95" s="165"/>
      <c r="DE95" s="165"/>
      <c r="DF95" s="165"/>
      <c r="DG95" s="165"/>
      <c r="DH95" s="165"/>
      <c r="DI95" s="165"/>
      <c r="DJ95" s="165"/>
      <c r="DK95" s="165"/>
      <c r="DL95" s="165"/>
      <c r="DM95" s="165"/>
      <c r="DN95" s="165"/>
      <c r="DO95" s="165"/>
      <c r="DP95" s="165"/>
      <c r="DQ95" s="165"/>
      <c r="DR95" s="165"/>
      <c r="DS95" s="165"/>
      <c r="DT95" s="165"/>
      <c r="DU95" s="165"/>
      <c r="DV95" s="165"/>
      <c r="DW95" s="165"/>
      <c r="DX95" s="165"/>
      <c r="DY95" s="165"/>
      <c r="DZ95" s="165"/>
      <c r="EA95" s="165"/>
      <c r="EB95" s="165"/>
      <c r="EC95" s="165"/>
      <c r="ED95" s="165"/>
      <c r="EE95" s="165"/>
      <c r="EF95" s="165"/>
      <c r="EG95" s="165"/>
      <c r="EH95" s="165"/>
      <c r="EI95" s="165"/>
      <c r="EJ95" s="165"/>
      <c r="EK95" s="165"/>
      <c r="EL95" s="165"/>
      <c r="EM95" s="165"/>
      <c r="EN95" s="165"/>
      <c r="EO95" s="165"/>
      <c r="EP95" s="165"/>
      <c r="EQ95" s="165"/>
      <c r="ER95" s="165"/>
      <c r="ES95" s="165"/>
      <c r="ET95" s="165"/>
      <c r="EU95" s="165"/>
      <c r="EV95" s="165"/>
      <c r="EW95" s="165"/>
      <c r="EX95" s="165"/>
      <c r="EY95" s="165"/>
      <c r="EZ95" s="165"/>
      <c r="FA95" s="165"/>
      <c r="FB95" s="165"/>
      <c r="FC95" s="165"/>
      <c r="FD95" s="165"/>
      <c r="FE95" s="165"/>
      <c r="FF95" s="165"/>
      <c r="FG95" s="165"/>
      <c r="FH95" s="165"/>
      <c r="FI95" s="165"/>
      <c r="FJ95" s="165"/>
      <c r="FK95" s="165"/>
      <c r="FL95" s="165"/>
      <c r="FM95" s="165"/>
      <c r="FN95" s="165"/>
      <c r="FO95" s="165"/>
      <c r="FP95" s="165"/>
      <c r="FQ95" s="165"/>
      <c r="FR95" s="165"/>
      <c r="FS95" s="165"/>
      <c r="FT95" s="165"/>
      <c r="FU95" s="165"/>
      <c r="FV95" s="165"/>
      <c r="FW95" s="165"/>
      <c r="FX95" s="165"/>
    </row>
    <row r="96" spans="1:180" s="162" customFormat="1" ht="16.5" customHeight="1">
      <c r="B96" s="274"/>
      <c r="C96" s="1285" t="s">
        <v>293</v>
      </c>
      <c r="D96" s="1286"/>
      <c r="E96" s="1286"/>
      <c r="F96" s="1375" t="s">
        <v>373</v>
      </c>
      <c r="G96" s="1376"/>
      <c r="H96" s="1377"/>
      <c r="I96" s="1000" t="s">
        <v>383</v>
      </c>
      <c r="J96" s="996"/>
      <c r="K96" s="996"/>
      <c r="L96" s="1001"/>
      <c r="M96" s="1029" t="s">
        <v>323</v>
      </c>
      <c r="N96" s="1030"/>
      <c r="O96" s="995" t="s">
        <v>399</v>
      </c>
      <c r="P96" s="996"/>
      <c r="Q96" s="996"/>
      <c r="R96" s="996"/>
      <c r="S96" s="996"/>
      <c r="T96" s="996"/>
      <c r="U96" s="996"/>
      <c r="V96" s="746" t="s">
        <v>326</v>
      </c>
      <c r="W96" s="747"/>
      <c r="X96" s="747"/>
      <c r="Y96" s="747"/>
      <c r="Z96" s="747"/>
      <c r="AA96" s="747"/>
      <c r="AB96" s="748"/>
      <c r="AC96" s="741" t="s">
        <v>375</v>
      </c>
      <c r="AD96" s="742"/>
      <c r="AE96" s="742"/>
      <c r="AF96" s="742"/>
      <c r="AG96" s="742"/>
      <c r="AH96" s="742"/>
      <c r="AI96" s="742"/>
      <c r="AJ96" s="1023" t="s">
        <v>406</v>
      </c>
      <c r="AK96" s="1024"/>
      <c r="AL96" s="1024"/>
      <c r="AM96" s="1024"/>
      <c r="AN96" s="1024"/>
      <c r="AO96" s="1024"/>
      <c r="AP96" s="1024"/>
      <c r="AQ96" s="1025"/>
      <c r="AR96" s="214"/>
      <c r="AS96" s="165"/>
      <c r="AT96" s="165"/>
      <c r="AU96" s="165"/>
      <c r="AV96" s="165"/>
      <c r="AW96" s="605" t="s">
        <v>486</v>
      </c>
      <c r="AX96" s="165"/>
      <c r="AY96" s="165"/>
      <c r="AZ96" s="165"/>
      <c r="BA96" s="165"/>
      <c r="BB96" s="165"/>
      <c r="BC96" s="165"/>
      <c r="BD96" s="165"/>
      <c r="BE96" s="165"/>
      <c r="BF96" s="165"/>
      <c r="BG96" s="165"/>
      <c r="BH96" s="165"/>
      <c r="BI96" s="165"/>
      <c r="BJ96" s="165"/>
      <c r="BK96" s="165"/>
      <c r="BL96" s="165"/>
      <c r="BM96" s="165"/>
      <c r="BN96" s="165"/>
      <c r="BO96" s="165"/>
      <c r="BP96" s="165"/>
      <c r="BQ96" s="165"/>
      <c r="BR96" s="165"/>
      <c r="BS96" s="165"/>
      <c r="BT96" s="165"/>
      <c r="BU96" s="165"/>
      <c r="BV96" s="165"/>
      <c r="BW96" s="165"/>
      <c r="BX96" s="165"/>
      <c r="BY96" s="165"/>
      <c r="BZ96" s="165"/>
      <c r="CA96" s="165"/>
      <c r="CB96" s="165"/>
      <c r="CC96" s="165"/>
      <c r="CD96" s="165"/>
      <c r="CE96" s="165"/>
      <c r="CF96" s="165"/>
      <c r="CG96" s="165"/>
      <c r="CH96" s="165"/>
      <c r="CI96" s="165"/>
      <c r="CJ96" s="165"/>
      <c r="CK96" s="165"/>
      <c r="CL96" s="165"/>
      <c r="CM96" s="165"/>
      <c r="CN96" s="165"/>
      <c r="CO96" s="165"/>
      <c r="CP96" s="165"/>
      <c r="CQ96" s="165"/>
      <c r="CR96" s="165"/>
      <c r="CS96" s="165"/>
      <c r="CT96" s="165"/>
      <c r="CU96" s="165"/>
      <c r="CV96" s="165"/>
      <c r="CW96" s="165"/>
      <c r="CX96" s="165"/>
      <c r="CY96" s="165"/>
      <c r="CZ96" s="165"/>
      <c r="DA96" s="165"/>
      <c r="DB96" s="165"/>
      <c r="DC96" s="165"/>
      <c r="DD96" s="165"/>
      <c r="DE96" s="165"/>
      <c r="DF96" s="165"/>
      <c r="DG96" s="165"/>
      <c r="DH96" s="165"/>
      <c r="DI96" s="165"/>
      <c r="DJ96" s="165"/>
      <c r="DK96" s="165"/>
      <c r="DL96" s="165"/>
      <c r="DM96" s="165"/>
      <c r="DN96" s="165"/>
      <c r="DO96" s="165"/>
      <c r="DP96" s="165"/>
      <c r="DQ96" s="165"/>
      <c r="DR96" s="165"/>
      <c r="DS96" s="165"/>
      <c r="DT96" s="165"/>
      <c r="DU96" s="165"/>
      <c r="DV96" s="165"/>
      <c r="DW96" s="165"/>
      <c r="DX96" s="165"/>
      <c r="DY96" s="165"/>
      <c r="DZ96" s="165"/>
      <c r="EA96" s="165"/>
      <c r="EB96" s="165"/>
      <c r="EC96" s="165"/>
      <c r="ED96" s="165"/>
      <c r="EE96" s="165"/>
      <c r="EF96" s="165"/>
      <c r="EG96" s="165"/>
      <c r="EH96" s="165"/>
      <c r="EI96" s="165"/>
      <c r="EJ96" s="165"/>
      <c r="EK96" s="165"/>
      <c r="EL96" s="165"/>
      <c r="EM96" s="165"/>
      <c r="EN96" s="165"/>
      <c r="EO96" s="165"/>
      <c r="EP96" s="165"/>
      <c r="EQ96" s="165"/>
      <c r="ER96" s="165"/>
      <c r="ES96" s="165"/>
      <c r="ET96" s="165"/>
      <c r="EU96" s="165"/>
      <c r="EV96" s="165"/>
      <c r="EW96" s="165"/>
      <c r="EX96" s="165"/>
      <c r="EY96" s="165"/>
      <c r="EZ96" s="165"/>
      <c r="FA96" s="165"/>
      <c r="FB96" s="165"/>
      <c r="FC96" s="165"/>
      <c r="FD96" s="165"/>
      <c r="FE96" s="165"/>
      <c r="FF96" s="165"/>
      <c r="FG96" s="165"/>
      <c r="FH96" s="165"/>
      <c r="FI96" s="165"/>
      <c r="FJ96" s="165"/>
      <c r="FK96" s="165"/>
      <c r="FL96" s="165"/>
      <c r="FM96" s="165"/>
      <c r="FN96" s="165"/>
      <c r="FO96" s="165"/>
      <c r="FP96" s="165"/>
      <c r="FQ96" s="165"/>
      <c r="FR96" s="165"/>
      <c r="FS96" s="165"/>
      <c r="FT96" s="165"/>
      <c r="FU96" s="165"/>
      <c r="FV96" s="165"/>
      <c r="FW96" s="165"/>
      <c r="FX96" s="165"/>
    </row>
    <row r="97" spans="1:180" s="162" customFormat="1" ht="24.9" customHeight="1">
      <c r="B97" s="274"/>
      <c r="C97" s="1287"/>
      <c r="D97" s="1288"/>
      <c r="E97" s="1288"/>
      <c r="F97" s="1378"/>
      <c r="G97" s="1379"/>
      <c r="H97" s="1380"/>
      <c r="I97" s="1002"/>
      <c r="J97" s="1003"/>
      <c r="K97" s="1003"/>
      <c r="L97" s="1004"/>
      <c r="M97" s="1031"/>
      <c r="N97" s="1031"/>
      <c r="O97" s="736"/>
      <c r="P97" s="736"/>
      <c r="Q97" s="736"/>
      <c r="R97" s="736"/>
      <c r="S97" s="736"/>
      <c r="T97" s="736"/>
      <c r="U97" s="736"/>
      <c r="V97" s="749"/>
      <c r="W97" s="750"/>
      <c r="X97" s="750"/>
      <c r="Y97" s="750"/>
      <c r="Z97" s="750"/>
      <c r="AA97" s="750"/>
      <c r="AB97" s="751"/>
      <c r="AC97" s="741"/>
      <c r="AD97" s="742"/>
      <c r="AE97" s="742"/>
      <c r="AF97" s="742"/>
      <c r="AG97" s="742"/>
      <c r="AH97" s="742"/>
      <c r="AI97" s="742"/>
      <c r="AJ97" s="1026"/>
      <c r="AK97" s="1027"/>
      <c r="AL97" s="1027"/>
      <c r="AM97" s="1027"/>
      <c r="AN97" s="1027"/>
      <c r="AO97" s="1027"/>
      <c r="AP97" s="1027"/>
      <c r="AQ97" s="1028"/>
      <c r="AR97" s="214"/>
      <c r="AS97" s="165"/>
      <c r="AT97" s="165"/>
      <c r="AU97" s="165"/>
      <c r="AV97" s="165"/>
      <c r="AW97" s="605" t="s">
        <v>487</v>
      </c>
      <c r="AX97" s="165"/>
      <c r="AY97" s="165"/>
      <c r="AZ97" s="165"/>
      <c r="BA97" s="165"/>
      <c r="BB97" s="165"/>
      <c r="BC97" s="165"/>
      <c r="BD97" s="165"/>
      <c r="BE97" s="165"/>
      <c r="BF97" s="165"/>
      <c r="BG97" s="165"/>
      <c r="BH97" s="165"/>
      <c r="BI97" s="165"/>
      <c r="BJ97" s="165"/>
      <c r="BK97" s="165"/>
      <c r="BL97" s="165"/>
      <c r="BM97" s="165"/>
      <c r="BN97" s="165"/>
      <c r="BO97" s="165"/>
      <c r="BP97" s="165"/>
      <c r="BQ97" s="165"/>
      <c r="BR97" s="165"/>
      <c r="BS97" s="165"/>
      <c r="BT97" s="165"/>
      <c r="BU97" s="165"/>
      <c r="BV97" s="165"/>
      <c r="BW97" s="165"/>
      <c r="BX97" s="165"/>
      <c r="BY97" s="165"/>
      <c r="BZ97" s="165"/>
      <c r="CA97" s="165"/>
      <c r="CB97" s="165"/>
      <c r="CC97" s="165"/>
      <c r="CD97" s="165"/>
      <c r="CE97" s="165"/>
      <c r="CF97" s="165"/>
      <c r="CG97" s="165"/>
      <c r="CH97" s="165"/>
      <c r="CI97" s="165"/>
      <c r="CJ97" s="165"/>
      <c r="CK97" s="165"/>
      <c r="CL97" s="165"/>
      <c r="CM97" s="165"/>
      <c r="CN97" s="165"/>
      <c r="CO97" s="165"/>
      <c r="CP97" s="165"/>
      <c r="CQ97" s="165"/>
      <c r="CR97" s="165"/>
      <c r="CS97" s="165"/>
      <c r="CT97" s="165"/>
      <c r="CU97" s="165"/>
      <c r="CV97" s="165"/>
      <c r="CW97" s="165"/>
      <c r="CX97" s="165"/>
      <c r="CY97" s="165"/>
      <c r="CZ97" s="165"/>
      <c r="DA97" s="165"/>
      <c r="DB97" s="165"/>
      <c r="DC97" s="165"/>
      <c r="DD97" s="165"/>
      <c r="DE97" s="165"/>
      <c r="DF97" s="165"/>
      <c r="DG97" s="165"/>
      <c r="DH97" s="165"/>
      <c r="DI97" s="165"/>
      <c r="DJ97" s="165"/>
      <c r="DK97" s="165"/>
      <c r="DL97" s="165"/>
      <c r="DM97" s="165"/>
      <c r="DN97" s="165"/>
      <c r="DO97" s="165"/>
      <c r="DP97" s="165"/>
      <c r="DQ97" s="165"/>
      <c r="DR97" s="165"/>
      <c r="DS97" s="165"/>
      <c r="DT97" s="165"/>
      <c r="DU97" s="165"/>
      <c r="DV97" s="165"/>
      <c r="DW97" s="165"/>
      <c r="DX97" s="165"/>
      <c r="DY97" s="165"/>
      <c r="DZ97" s="165"/>
      <c r="EA97" s="165"/>
      <c r="EB97" s="165"/>
      <c r="EC97" s="165"/>
      <c r="ED97" s="165"/>
      <c r="EE97" s="165"/>
      <c r="EF97" s="165"/>
      <c r="EG97" s="165"/>
      <c r="EH97" s="165"/>
      <c r="EI97" s="165"/>
      <c r="EJ97" s="165"/>
      <c r="EK97" s="165"/>
      <c r="EL97" s="165"/>
      <c r="EM97" s="165"/>
      <c r="EN97" s="165"/>
      <c r="EO97" s="165"/>
      <c r="EP97" s="165"/>
      <c r="EQ97" s="165"/>
      <c r="ER97" s="165"/>
      <c r="ES97" s="165"/>
      <c r="ET97" s="165"/>
      <c r="EU97" s="165"/>
      <c r="EV97" s="165"/>
      <c r="EW97" s="165"/>
      <c r="EX97" s="165"/>
      <c r="EY97" s="165"/>
      <c r="EZ97" s="165"/>
      <c r="FA97" s="165"/>
      <c r="FB97" s="165"/>
      <c r="FC97" s="165"/>
      <c r="FD97" s="165"/>
      <c r="FE97" s="165"/>
      <c r="FF97" s="165"/>
      <c r="FG97" s="165"/>
      <c r="FH97" s="165"/>
      <c r="FI97" s="165"/>
      <c r="FJ97" s="165"/>
      <c r="FK97" s="165"/>
      <c r="FL97" s="165"/>
      <c r="FM97" s="165"/>
      <c r="FN97" s="165"/>
      <c r="FO97" s="165"/>
      <c r="FP97" s="165"/>
      <c r="FQ97" s="165"/>
      <c r="FR97" s="165"/>
      <c r="FS97" s="165"/>
      <c r="FT97" s="165"/>
      <c r="FU97" s="165"/>
      <c r="FV97" s="165"/>
      <c r="FW97" s="165"/>
      <c r="FX97" s="165"/>
    </row>
    <row r="98" spans="1:180" s="162" customFormat="1" ht="10.5" customHeight="1">
      <c r="B98" s="274"/>
      <c r="C98" s="1287"/>
      <c r="D98" s="1288"/>
      <c r="E98" s="1288"/>
      <c r="F98" s="1378"/>
      <c r="G98" s="1379"/>
      <c r="H98" s="1380"/>
      <c r="I98" s="1002"/>
      <c r="J98" s="1003"/>
      <c r="K98" s="1003"/>
      <c r="L98" s="1004"/>
      <c r="M98" s="1400" t="s">
        <v>327</v>
      </c>
      <c r="N98" s="734"/>
      <c r="O98" s="732" t="s">
        <v>319</v>
      </c>
      <c r="P98" s="733"/>
      <c r="Q98" s="733"/>
      <c r="R98" s="733"/>
      <c r="S98" s="734"/>
      <c r="T98" s="1014" t="s">
        <v>384</v>
      </c>
      <c r="U98" s="1012" t="s">
        <v>380</v>
      </c>
      <c r="V98" s="118"/>
      <c r="W98" s="117"/>
      <c r="X98" s="117"/>
      <c r="Y98" s="117"/>
      <c r="Z98" s="117"/>
      <c r="AA98" s="117"/>
      <c r="AB98" s="275"/>
      <c r="AC98" s="191"/>
      <c r="AD98" s="191"/>
      <c r="AE98" s="191"/>
      <c r="AF98" s="191"/>
      <c r="AG98" s="191"/>
      <c r="AH98" s="191"/>
      <c r="AI98" s="191"/>
      <c r="AJ98" s="102"/>
      <c r="AK98" s="102"/>
      <c r="AL98" s="102"/>
      <c r="AM98" s="102"/>
      <c r="AN98" s="102"/>
      <c r="AO98" s="102"/>
      <c r="AP98" s="102"/>
      <c r="AQ98" s="102"/>
      <c r="AR98" s="214"/>
      <c r="AS98" s="165"/>
      <c r="AT98" s="165"/>
      <c r="AU98" s="165"/>
      <c r="AV98" s="165"/>
      <c r="AW98" s="605" t="s">
        <v>488</v>
      </c>
      <c r="AX98" s="165"/>
      <c r="AY98" s="165"/>
      <c r="AZ98" s="165"/>
      <c r="BA98" s="165"/>
      <c r="BB98" s="165"/>
      <c r="BC98" s="165"/>
      <c r="BD98" s="165"/>
      <c r="BE98" s="165"/>
      <c r="BF98" s="165"/>
      <c r="BG98" s="165"/>
      <c r="BH98" s="165"/>
      <c r="BI98" s="165"/>
      <c r="BJ98" s="165"/>
      <c r="BK98" s="165"/>
      <c r="BL98" s="165"/>
      <c r="BM98" s="165"/>
      <c r="BN98" s="165"/>
      <c r="BO98" s="165"/>
      <c r="BP98" s="165"/>
      <c r="BQ98" s="165"/>
      <c r="BR98" s="165"/>
      <c r="BS98" s="165"/>
      <c r="BT98" s="165"/>
      <c r="BU98" s="165"/>
      <c r="BV98" s="165"/>
      <c r="BW98" s="165"/>
      <c r="BX98" s="165"/>
      <c r="BY98" s="165"/>
      <c r="BZ98" s="165"/>
      <c r="CA98" s="165"/>
      <c r="CB98" s="165"/>
      <c r="CC98" s="165"/>
      <c r="CD98" s="165"/>
      <c r="CE98" s="165"/>
      <c r="CF98" s="165"/>
      <c r="CG98" s="165"/>
      <c r="CH98" s="165"/>
      <c r="CI98" s="165"/>
      <c r="CJ98" s="165"/>
      <c r="CK98" s="165"/>
      <c r="CL98" s="165"/>
      <c r="CM98" s="165"/>
      <c r="CN98" s="165"/>
      <c r="CO98" s="165"/>
      <c r="CP98" s="165"/>
      <c r="CQ98" s="165"/>
      <c r="CR98" s="165"/>
      <c r="CS98" s="165"/>
      <c r="CT98" s="165"/>
      <c r="CU98" s="165"/>
      <c r="CV98" s="165"/>
      <c r="CW98" s="165"/>
      <c r="CX98" s="165"/>
      <c r="CY98" s="165"/>
      <c r="CZ98" s="165"/>
      <c r="DA98" s="165"/>
      <c r="DB98" s="165"/>
      <c r="DC98" s="165"/>
      <c r="DD98" s="165"/>
      <c r="DE98" s="165"/>
      <c r="DF98" s="165"/>
      <c r="DG98" s="165"/>
      <c r="DH98" s="165"/>
      <c r="DI98" s="165"/>
      <c r="DJ98" s="165"/>
      <c r="DK98" s="165"/>
      <c r="DL98" s="165"/>
      <c r="DM98" s="165"/>
      <c r="DN98" s="165"/>
      <c r="DO98" s="165"/>
      <c r="DP98" s="165"/>
      <c r="DQ98" s="165"/>
      <c r="DR98" s="165"/>
      <c r="DS98" s="165"/>
      <c r="DT98" s="165"/>
      <c r="DU98" s="165"/>
      <c r="DV98" s="165"/>
      <c r="DW98" s="165"/>
      <c r="DX98" s="165"/>
      <c r="DY98" s="165"/>
      <c r="DZ98" s="165"/>
      <c r="EA98" s="165"/>
      <c r="EB98" s="165"/>
      <c r="EC98" s="165"/>
      <c r="ED98" s="165"/>
      <c r="EE98" s="165"/>
      <c r="EF98" s="165"/>
      <c r="EG98" s="165"/>
      <c r="EH98" s="165"/>
      <c r="EI98" s="165"/>
      <c r="EJ98" s="165"/>
      <c r="EK98" s="165"/>
      <c r="EL98" s="165"/>
      <c r="EM98" s="165"/>
      <c r="EN98" s="165"/>
      <c r="EO98" s="165"/>
      <c r="EP98" s="165"/>
      <c r="EQ98" s="165"/>
      <c r="ER98" s="165"/>
      <c r="ES98" s="165"/>
      <c r="ET98" s="165"/>
      <c r="EU98" s="165"/>
      <c r="EV98" s="165"/>
      <c r="EW98" s="165"/>
      <c r="EX98" s="165"/>
      <c r="EY98" s="165"/>
      <c r="EZ98" s="165"/>
      <c r="FA98" s="165"/>
      <c r="FB98" s="165"/>
      <c r="FC98" s="165"/>
      <c r="FD98" s="165"/>
      <c r="FE98" s="165"/>
      <c r="FF98" s="165"/>
      <c r="FG98" s="165"/>
      <c r="FH98" s="165"/>
      <c r="FI98" s="165"/>
      <c r="FJ98" s="165"/>
      <c r="FK98" s="165"/>
      <c r="FL98" s="165"/>
      <c r="FM98" s="165"/>
      <c r="FN98" s="165"/>
      <c r="FO98" s="165"/>
      <c r="FP98" s="165"/>
      <c r="FQ98" s="165"/>
      <c r="FR98" s="165"/>
      <c r="FS98" s="165"/>
      <c r="FT98" s="165"/>
      <c r="FU98" s="165"/>
      <c r="FV98" s="165"/>
      <c r="FW98" s="165"/>
      <c r="FX98" s="165"/>
    </row>
    <row r="99" spans="1:180" s="162" customFormat="1" ht="33" customHeight="1">
      <c r="B99" s="274"/>
      <c r="C99" s="1289"/>
      <c r="D99" s="1290"/>
      <c r="E99" s="1290"/>
      <c r="F99" s="1381"/>
      <c r="G99" s="1382"/>
      <c r="H99" s="1383"/>
      <c r="I99" s="735"/>
      <c r="J99" s="736"/>
      <c r="K99" s="736"/>
      <c r="L99" s="737"/>
      <c r="M99" s="735"/>
      <c r="N99" s="737"/>
      <c r="O99" s="735"/>
      <c r="P99" s="736"/>
      <c r="Q99" s="736"/>
      <c r="R99" s="736"/>
      <c r="S99" s="737"/>
      <c r="T99" s="1015"/>
      <c r="U99" s="1013"/>
      <c r="V99" s="1016" t="s">
        <v>374</v>
      </c>
      <c r="W99" s="1017"/>
      <c r="X99" s="1018"/>
      <c r="Y99" s="276" t="s">
        <v>904</v>
      </c>
      <c r="Z99" s="782" t="s">
        <v>78</v>
      </c>
      <c r="AA99" s="783"/>
      <c r="AB99" s="277"/>
      <c r="AC99" s="1398" t="s">
        <v>81</v>
      </c>
      <c r="AD99" s="1399"/>
      <c r="AE99" s="1399"/>
      <c r="AF99" s="1399"/>
      <c r="AG99" s="1399"/>
      <c r="AH99" s="1399"/>
      <c r="AI99" s="1399"/>
      <c r="AJ99" s="772" t="s">
        <v>903</v>
      </c>
      <c r="AK99" s="773"/>
      <c r="AL99" s="773"/>
      <c r="AM99" s="773"/>
      <c r="AN99" s="773"/>
      <c r="AO99" s="773"/>
      <c r="AP99" s="773"/>
      <c r="AQ99" s="774"/>
      <c r="AR99" s="214"/>
      <c r="AS99" s="165"/>
      <c r="AT99" s="165"/>
      <c r="AU99" s="165"/>
      <c r="AV99" s="165"/>
      <c r="AW99" s="605" t="s">
        <v>489</v>
      </c>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165"/>
      <c r="BY99" s="165"/>
      <c r="BZ99" s="165"/>
      <c r="CA99" s="165"/>
      <c r="CB99" s="165"/>
      <c r="CC99" s="165"/>
      <c r="CD99" s="165"/>
      <c r="CE99" s="165"/>
      <c r="CF99" s="165"/>
      <c r="CG99" s="165"/>
      <c r="CH99" s="165"/>
      <c r="CI99" s="165"/>
      <c r="CJ99" s="165"/>
      <c r="CK99" s="165"/>
      <c r="CL99" s="165"/>
      <c r="CM99" s="165"/>
      <c r="CN99" s="165"/>
      <c r="CO99" s="165"/>
      <c r="CP99" s="165"/>
      <c r="CQ99" s="165"/>
      <c r="CR99" s="165"/>
      <c r="CS99" s="165"/>
      <c r="CT99" s="165"/>
      <c r="CU99" s="165"/>
      <c r="CV99" s="165"/>
      <c r="CW99" s="165"/>
      <c r="CX99" s="165"/>
      <c r="CY99" s="165"/>
      <c r="CZ99" s="165"/>
      <c r="DA99" s="165"/>
      <c r="DB99" s="165"/>
      <c r="DC99" s="165"/>
      <c r="DD99" s="165"/>
      <c r="DE99" s="165"/>
      <c r="DF99" s="165"/>
      <c r="DG99" s="165"/>
      <c r="DH99" s="165"/>
      <c r="DI99" s="165"/>
      <c r="DJ99" s="165"/>
      <c r="DK99" s="165"/>
      <c r="DL99" s="165"/>
      <c r="DM99" s="165"/>
      <c r="DN99" s="165"/>
      <c r="DO99" s="165"/>
      <c r="DP99" s="165"/>
      <c r="DQ99" s="165"/>
      <c r="DR99" s="165"/>
      <c r="DS99" s="165"/>
      <c r="DT99" s="165"/>
      <c r="DU99" s="165"/>
      <c r="DV99" s="165"/>
      <c r="DW99" s="165"/>
      <c r="DX99" s="165"/>
      <c r="DY99" s="165"/>
      <c r="DZ99" s="165"/>
      <c r="EA99" s="165"/>
      <c r="EB99" s="165"/>
      <c r="EC99" s="165"/>
      <c r="ED99" s="165"/>
      <c r="EE99" s="165"/>
      <c r="EF99" s="165"/>
      <c r="EG99" s="165"/>
      <c r="EH99" s="165"/>
      <c r="EI99" s="165"/>
      <c r="EJ99" s="165"/>
      <c r="EK99" s="165"/>
      <c r="EL99" s="165"/>
      <c r="EM99" s="165"/>
      <c r="EN99" s="165"/>
      <c r="EO99" s="165"/>
      <c r="EP99" s="165"/>
      <c r="EQ99" s="165"/>
      <c r="ER99" s="165"/>
      <c r="ES99" s="165"/>
      <c r="ET99" s="165"/>
      <c r="EU99" s="165"/>
      <c r="EV99" s="165"/>
      <c r="EW99" s="165"/>
      <c r="EX99" s="165"/>
      <c r="EY99" s="165"/>
      <c r="EZ99" s="165"/>
      <c r="FA99" s="165"/>
      <c r="FB99" s="165"/>
      <c r="FC99" s="165"/>
      <c r="FD99" s="165"/>
      <c r="FE99" s="165"/>
      <c r="FF99" s="165"/>
      <c r="FG99" s="165"/>
      <c r="FH99" s="165"/>
      <c r="FI99" s="165"/>
      <c r="FJ99" s="165"/>
      <c r="FK99" s="165"/>
      <c r="FL99" s="165"/>
      <c r="FM99" s="165"/>
      <c r="FN99" s="165"/>
      <c r="FO99" s="165"/>
      <c r="FP99" s="165"/>
      <c r="FQ99" s="165"/>
      <c r="FR99" s="165"/>
      <c r="FS99" s="165"/>
      <c r="FT99" s="165"/>
      <c r="FU99" s="165"/>
      <c r="FV99" s="165"/>
      <c r="FW99" s="165"/>
      <c r="FX99" s="165"/>
    </row>
    <row r="100" spans="1:180" s="162" customFormat="1" ht="15" customHeight="1">
      <c r="B100" s="260"/>
      <c r="C100" s="729"/>
      <c r="D100" s="730"/>
      <c r="E100" s="731"/>
      <c r="F100" s="280"/>
      <c r="G100" s="280"/>
      <c r="H100" s="281"/>
      <c r="I100" s="282"/>
      <c r="J100" s="282"/>
      <c r="K100" s="282"/>
      <c r="L100" s="283"/>
      <c r="M100" s="284"/>
      <c r="N100" s="285"/>
      <c r="O100" s="286"/>
      <c r="P100" s="287"/>
      <c r="Q100" s="287"/>
      <c r="R100" s="287"/>
      <c r="S100" s="288"/>
      <c r="T100" s="289"/>
      <c r="U100" s="290"/>
      <c r="V100" s="119"/>
      <c r="W100" s="1019"/>
      <c r="X100" s="116"/>
      <c r="Y100" s="1401"/>
      <c r="Z100" s="1402"/>
      <c r="AA100" s="1402"/>
      <c r="AB100" s="1403"/>
      <c r="AC100" s="1396" t="s">
        <v>376</v>
      </c>
      <c r="AD100" s="1397"/>
      <c r="AE100" s="1397"/>
      <c r="AF100" s="1397"/>
      <c r="AG100" s="1397"/>
      <c r="AH100" s="1397"/>
      <c r="AI100" s="1397"/>
      <c r="AJ100" s="123"/>
      <c r="AK100" s="123"/>
      <c r="AL100" s="123"/>
      <c r="AM100" s="123"/>
      <c r="AN100" s="123"/>
      <c r="AO100" s="123"/>
      <c r="AP100" s="123"/>
      <c r="AQ100" s="123"/>
      <c r="AR100" s="214"/>
      <c r="AS100" s="165"/>
      <c r="AT100" s="165"/>
      <c r="AU100" s="165"/>
      <c r="AV100" s="165"/>
      <c r="AW100" s="605" t="s">
        <v>490</v>
      </c>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c r="BW100" s="165"/>
      <c r="BX100" s="165"/>
      <c r="BY100" s="165"/>
      <c r="BZ100" s="165"/>
      <c r="CA100" s="165"/>
      <c r="CB100" s="165"/>
      <c r="CC100" s="165"/>
      <c r="CD100" s="165"/>
      <c r="CE100" s="165"/>
      <c r="CF100" s="165"/>
      <c r="CG100" s="165"/>
      <c r="CH100" s="165"/>
      <c r="CI100" s="165"/>
      <c r="CJ100" s="165"/>
      <c r="CK100" s="165"/>
      <c r="CL100" s="165"/>
      <c r="CM100" s="165"/>
      <c r="CN100" s="165"/>
      <c r="CO100" s="165"/>
      <c r="CP100" s="165"/>
      <c r="CQ100" s="165"/>
      <c r="CR100" s="165"/>
      <c r="CS100" s="165"/>
      <c r="CT100" s="165"/>
      <c r="CU100" s="165"/>
      <c r="CV100" s="165"/>
      <c r="CW100" s="165"/>
      <c r="CX100" s="165"/>
      <c r="CY100" s="165"/>
      <c r="CZ100" s="165"/>
      <c r="DA100" s="165"/>
      <c r="DB100" s="165"/>
      <c r="DC100" s="165"/>
      <c r="DD100" s="165"/>
      <c r="DE100" s="165"/>
      <c r="DF100" s="165"/>
      <c r="DG100" s="165"/>
      <c r="DH100" s="165"/>
      <c r="DI100" s="165"/>
      <c r="DJ100" s="165"/>
      <c r="DK100" s="165"/>
      <c r="DL100" s="165"/>
      <c r="DM100" s="165"/>
      <c r="DN100" s="165"/>
      <c r="DO100" s="165"/>
      <c r="DP100" s="165"/>
      <c r="DQ100" s="165"/>
      <c r="DR100" s="165"/>
      <c r="DS100" s="165"/>
      <c r="DT100" s="165"/>
      <c r="DU100" s="165"/>
      <c r="DV100" s="165"/>
      <c r="DW100" s="165"/>
      <c r="DX100" s="165"/>
      <c r="DY100" s="165"/>
      <c r="DZ100" s="165"/>
      <c r="EA100" s="165"/>
      <c r="EB100" s="165"/>
      <c r="EC100" s="165"/>
      <c r="ED100" s="165"/>
      <c r="EE100" s="165"/>
      <c r="EF100" s="165"/>
      <c r="EG100" s="165"/>
      <c r="EH100" s="165"/>
      <c r="EI100" s="165"/>
      <c r="EJ100" s="165"/>
      <c r="EK100" s="165"/>
      <c r="EL100" s="165"/>
      <c r="EM100" s="165"/>
      <c r="EN100" s="165"/>
      <c r="EO100" s="165"/>
      <c r="EP100" s="165"/>
      <c r="EQ100" s="165"/>
      <c r="ER100" s="165"/>
      <c r="ES100" s="165"/>
      <c r="ET100" s="165"/>
      <c r="EU100" s="165"/>
      <c r="EV100" s="165"/>
      <c r="EW100" s="165"/>
      <c r="EX100" s="165"/>
      <c r="EY100" s="165"/>
      <c r="EZ100" s="165"/>
      <c r="FA100" s="165"/>
      <c r="FB100" s="165"/>
      <c r="FC100" s="165"/>
      <c r="FD100" s="165"/>
      <c r="FE100" s="165"/>
      <c r="FF100" s="165"/>
      <c r="FG100" s="165"/>
      <c r="FH100" s="165"/>
      <c r="FI100" s="165"/>
      <c r="FJ100" s="165"/>
      <c r="FK100" s="165"/>
      <c r="FL100" s="165"/>
      <c r="FM100" s="165"/>
      <c r="FN100" s="165"/>
      <c r="FO100" s="165"/>
      <c r="FP100" s="165"/>
      <c r="FQ100" s="165"/>
      <c r="FR100" s="165"/>
      <c r="FS100" s="165"/>
      <c r="FT100" s="165"/>
      <c r="FU100" s="165"/>
      <c r="FV100" s="165"/>
      <c r="FW100" s="165"/>
      <c r="FX100" s="165"/>
    </row>
    <row r="101" spans="1:180" s="241" customFormat="1" ht="18" customHeight="1">
      <c r="B101" s="292"/>
      <c r="C101" s="779">
        <f>Q270</f>
        <v>0</v>
      </c>
      <c r="D101" s="780"/>
      <c r="E101" s="781"/>
      <c r="F101" s="293"/>
      <c r="G101" s="293"/>
      <c r="H101" s="294">
        <f>Q270</f>
        <v>0</v>
      </c>
      <c r="I101" s="295"/>
      <c r="J101" s="754" t="e">
        <f>P101/AF150</f>
        <v>#DIV/0!</v>
      </c>
      <c r="K101" s="754"/>
      <c r="L101" s="296"/>
      <c r="M101" s="997">
        <f>Y273+AF273+AJ273</f>
        <v>0</v>
      </c>
      <c r="N101" s="998"/>
      <c r="O101" s="297"/>
      <c r="P101" s="999">
        <f>U270</f>
        <v>0</v>
      </c>
      <c r="Q101" s="999"/>
      <c r="R101" s="298"/>
      <c r="S101" s="299"/>
      <c r="T101" s="300" t="e">
        <f>P101/C101</f>
        <v>#DIV/0!</v>
      </c>
      <c r="U101" s="301" t="e">
        <f>M101/C101</f>
        <v>#DIV/0!</v>
      </c>
      <c r="V101" s="120" t="s">
        <v>79</v>
      </c>
      <c r="W101" s="1020"/>
      <c r="X101" s="116" t="s">
        <v>80</v>
      </c>
      <c r="Y101" s="1404"/>
      <c r="Z101" s="1405"/>
      <c r="AA101" s="1405"/>
      <c r="AB101" s="1406"/>
      <c r="AC101" s="1396"/>
      <c r="AD101" s="1397"/>
      <c r="AE101" s="1397"/>
      <c r="AF101" s="1397"/>
      <c r="AG101" s="1397"/>
      <c r="AH101" s="1397"/>
      <c r="AI101" s="1397"/>
      <c r="AJ101" s="755"/>
      <c r="AK101" s="756"/>
      <c r="AL101" s="756"/>
      <c r="AM101" s="756"/>
      <c r="AN101" s="756"/>
      <c r="AO101" s="756"/>
      <c r="AP101" s="756"/>
      <c r="AQ101" s="757"/>
      <c r="AR101" s="302"/>
      <c r="AS101" s="303"/>
      <c r="AT101" s="303"/>
      <c r="AU101" s="303"/>
      <c r="AV101" s="303"/>
      <c r="AW101" s="605" t="s">
        <v>491</v>
      </c>
      <c r="AX101" s="303"/>
      <c r="AY101" s="303"/>
      <c r="AZ101" s="303"/>
      <c r="BA101" s="303"/>
      <c r="BB101" s="303"/>
      <c r="BC101" s="303"/>
      <c r="BD101" s="303"/>
      <c r="BE101" s="303"/>
      <c r="BF101" s="303"/>
      <c r="BG101" s="303"/>
      <c r="BH101" s="303"/>
      <c r="BI101" s="303"/>
      <c r="BJ101" s="303"/>
      <c r="BK101" s="303"/>
      <c r="BL101" s="303"/>
      <c r="BM101" s="303"/>
      <c r="BN101" s="303"/>
      <c r="BO101" s="303"/>
      <c r="BP101" s="303"/>
      <c r="BQ101" s="303"/>
      <c r="BR101" s="303"/>
      <c r="BS101" s="303"/>
      <c r="BT101" s="303"/>
      <c r="BU101" s="303"/>
      <c r="BV101" s="303"/>
      <c r="BW101" s="303"/>
      <c r="BX101" s="303"/>
      <c r="BY101" s="303"/>
      <c r="BZ101" s="303"/>
      <c r="CA101" s="303"/>
      <c r="CB101" s="303"/>
      <c r="CC101" s="303"/>
      <c r="CD101" s="303"/>
      <c r="CE101" s="303"/>
      <c r="CF101" s="303"/>
      <c r="CG101" s="303"/>
      <c r="CH101" s="303"/>
      <c r="CI101" s="303"/>
      <c r="CJ101" s="303"/>
      <c r="CK101" s="303"/>
      <c r="CL101" s="303"/>
      <c r="CM101" s="303"/>
      <c r="CN101" s="303"/>
      <c r="CO101" s="303"/>
      <c r="CP101" s="303"/>
      <c r="CQ101" s="303"/>
      <c r="CR101" s="303"/>
      <c r="CS101" s="303"/>
      <c r="CT101" s="303"/>
      <c r="CU101" s="303"/>
      <c r="CV101" s="303"/>
      <c r="CW101" s="303"/>
      <c r="CX101" s="303"/>
      <c r="CY101" s="303"/>
      <c r="CZ101" s="303"/>
      <c r="DA101" s="303"/>
      <c r="DB101" s="303"/>
      <c r="DC101" s="303"/>
      <c r="DD101" s="303"/>
      <c r="DE101" s="303"/>
      <c r="DF101" s="303"/>
      <c r="DG101" s="303"/>
      <c r="DH101" s="303"/>
      <c r="DI101" s="303"/>
      <c r="DJ101" s="303"/>
      <c r="DK101" s="303"/>
      <c r="DL101" s="303"/>
      <c r="DM101" s="303"/>
      <c r="DN101" s="303"/>
      <c r="DO101" s="303"/>
      <c r="DP101" s="303"/>
      <c r="DQ101" s="303"/>
      <c r="DR101" s="303"/>
      <c r="DS101" s="303"/>
      <c r="DT101" s="303"/>
      <c r="DU101" s="303"/>
      <c r="DV101" s="303"/>
      <c r="DW101" s="303"/>
      <c r="DX101" s="303"/>
      <c r="DY101" s="303"/>
      <c r="DZ101" s="303"/>
      <c r="EA101" s="303"/>
      <c r="EB101" s="303"/>
      <c r="EC101" s="303"/>
      <c r="ED101" s="303"/>
      <c r="EE101" s="303"/>
      <c r="EF101" s="303"/>
      <c r="EG101" s="303"/>
      <c r="EH101" s="303"/>
      <c r="EI101" s="303"/>
      <c r="EJ101" s="303"/>
      <c r="EK101" s="303"/>
      <c r="EL101" s="303"/>
      <c r="EM101" s="303"/>
      <c r="EN101" s="303"/>
      <c r="EO101" s="303"/>
      <c r="EP101" s="303"/>
      <c r="EQ101" s="303"/>
      <c r="ER101" s="303"/>
      <c r="ES101" s="303"/>
      <c r="ET101" s="303"/>
      <c r="EU101" s="303"/>
      <c r="EV101" s="303"/>
      <c r="EW101" s="303"/>
      <c r="EX101" s="303"/>
      <c r="EY101" s="303"/>
      <c r="EZ101" s="303"/>
      <c r="FA101" s="303"/>
      <c r="FB101" s="303"/>
      <c r="FC101" s="303"/>
      <c r="FD101" s="303"/>
      <c r="FE101" s="303"/>
      <c r="FF101" s="303"/>
      <c r="FG101" s="303"/>
      <c r="FH101" s="303"/>
      <c r="FI101" s="303"/>
      <c r="FJ101" s="303"/>
      <c r="FK101" s="303"/>
      <c r="FL101" s="303"/>
      <c r="FM101" s="303"/>
      <c r="FN101" s="303"/>
      <c r="FO101" s="303"/>
      <c r="FP101" s="303"/>
      <c r="FQ101" s="303"/>
      <c r="FR101" s="303"/>
      <c r="FS101" s="303"/>
      <c r="FT101" s="303"/>
      <c r="FU101" s="303"/>
      <c r="FV101" s="303"/>
      <c r="FW101" s="303"/>
      <c r="FX101" s="303"/>
    </row>
    <row r="102" spans="1:180" s="162" customFormat="1" ht="21" customHeight="1" thickBot="1">
      <c r="B102" s="260"/>
      <c r="C102" s="820"/>
      <c r="D102" s="821"/>
      <c r="E102" s="822"/>
      <c r="F102" s="304"/>
      <c r="G102" s="304"/>
      <c r="H102" s="305"/>
      <c r="I102" s="306"/>
      <c r="J102" s="306"/>
      <c r="K102" s="306"/>
      <c r="L102" s="307"/>
      <c r="M102" s="308"/>
      <c r="N102" s="309"/>
      <c r="O102" s="310"/>
      <c r="P102" s="311"/>
      <c r="Q102" s="311"/>
      <c r="R102" s="311"/>
      <c r="S102" s="312"/>
      <c r="T102" s="313"/>
      <c r="U102" s="314"/>
      <c r="V102" s="121"/>
      <c r="W102" s="122"/>
      <c r="X102" s="122"/>
      <c r="Y102" s="122"/>
      <c r="Z102" s="122"/>
      <c r="AA102" s="122"/>
      <c r="AB102" s="315"/>
      <c r="AC102" s="743" t="s">
        <v>352</v>
      </c>
      <c r="AD102" s="744"/>
      <c r="AE102" s="744"/>
      <c r="AF102" s="744"/>
      <c r="AG102" s="744"/>
      <c r="AH102" s="744"/>
      <c r="AI102" s="745"/>
      <c r="AJ102" s="758"/>
      <c r="AK102" s="759"/>
      <c r="AL102" s="759"/>
      <c r="AM102" s="759"/>
      <c r="AN102" s="759"/>
      <c r="AO102" s="759"/>
      <c r="AP102" s="759"/>
      <c r="AQ102" s="760"/>
      <c r="AR102" s="214"/>
      <c r="AS102" s="165"/>
      <c r="AT102" s="165"/>
      <c r="AU102" s="165"/>
      <c r="AV102" s="165"/>
      <c r="AW102" s="605" t="s">
        <v>492</v>
      </c>
      <c r="AX102" s="165"/>
      <c r="AY102" s="165"/>
      <c r="AZ102" s="165"/>
      <c r="BA102" s="165"/>
      <c r="BB102" s="165"/>
      <c r="BC102" s="165"/>
      <c r="BD102" s="165"/>
      <c r="BE102" s="165"/>
      <c r="BF102" s="165"/>
      <c r="BG102" s="165"/>
      <c r="BH102" s="165"/>
      <c r="BI102" s="165"/>
      <c r="BJ102" s="165"/>
      <c r="BK102" s="165"/>
      <c r="BL102" s="165"/>
      <c r="BM102" s="165"/>
      <c r="BN102" s="165"/>
      <c r="BO102" s="165"/>
      <c r="BP102" s="165"/>
      <c r="BQ102" s="165"/>
      <c r="BR102" s="165"/>
      <c r="BS102" s="165"/>
      <c r="BT102" s="165"/>
      <c r="BU102" s="165"/>
      <c r="BV102" s="165"/>
      <c r="BW102" s="165"/>
      <c r="BX102" s="165"/>
      <c r="BY102" s="165"/>
      <c r="BZ102" s="165"/>
      <c r="CA102" s="165"/>
      <c r="CB102" s="165"/>
      <c r="CC102" s="165"/>
      <c r="CD102" s="165"/>
      <c r="CE102" s="165"/>
      <c r="CF102" s="165"/>
      <c r="CG102" s="165"/>
      <c r="CH102" s="165"/>
      <c r="CI102" s="165"/>
      <c r="CJ102" s="165"/>
      <c r="CK102" s="165"/>
      <c r="CL102" s="165"/>
      <c r="CM102" s="165"/>
      <c r="CN102" s="165"/>
      <c r="CO102" s="165"/>
      <c r="CP102" s="165"/>
      <c r="CQ102" s="165"/>
      <c r="CR102" s="165"/>
      <c r="CS102" s="165"/>
      <c r="CT102" s="165"/>
      <c r="CU102" s="165"/>
      <c r="CV102" s="165"/>
      <c r="CW102" s="165"/>
      <c r="CX102" s="165"/>
      <c r="CY102" s="165"/>
      <c r="CZ102" s="165"/>
      <c r="DA102" s="165"/>
      <c r="DB102" s="165"/>
      <c r="DC102" s="165"/>
      <c r="DD102" s="165"/>
      <c r="DE102" s="165"/>
      <c r="DF102" s="165"/>
      <c r="DG102" s="165"/>
      <c r="DH102" s="165"/>
      <c r="DI102" s="165"/>
      <c r="DJ102" s="165"/>
      <c r="DK102" s="165"/>
      <c r="DL102" s="165"/>
      <c r="DM102" s="165"/>
      <c r="DN102" s="165"/>
      <c r="DO102" s="165"/>
      <c r="DP102" s="165"/>
      <c r="DQ102" s="165"/>
      <c r="DR102" s="165"/>
      <c r="DS102" s="165"/>
      <c r="DT102" s="165"/>
      <c r="DU102" s="165"/>
      <c r="DV102" s="165"/>
      <c r="DW102" s="165"/>
      <c r="DX102" s="165"/>
      <c r="DY102" s="165"/>
      <c r="DZ102" s="165"/>
      <c r="EA102" s="165"/>
      <c r="EB102" s="165"/>
      <c r="EC102" s="165"/>
      <c r="ED102" s="165"/>
      <c r="EE102" s="165"/>
      <c r="EF102" s="165"/>
      <c r="EG102" s="165"/>
      <c r="EH102" s="165"/>
      <c r="EI102" s="165"/>
      <c r="EJ102" s="165"/>
      <c r="EK102" s="165"/>
      <c r="EL102" s="165"/>
      <c r="EM102" s="165"/>
      <c r="EN102" s="165"/>
      <c r="EO102" s="165"/>
      <c r="EP102" s="165"/>
      <c r="EQ102" s="165"/>
      <c r="ER102" s="165"/>
      <c r="ES102" s="165"/>
      <c r="ET102" s="165"/>
      <c r="EU102" s="165"/>
      <c r="EV102" s="165"/>
      <c r="EW102" s="165"/>
      <c r="EX102" s="165"/>
      <c r="EY102" s="165"/>
      <c r="EZ102" s="165"/>
      <c r="FA102" s="165"/>
      <c r="FB102" s="165"/>
      <c r="FC102" s="165"/>
      <c r="FD102" s="165"/>
      <c r="FE102" s="165"/>
      <c r="FF102" s="165"/>
      <c r="FG102" s="165"/>
      <c r="FH102" s="165"/>
      <c r="FI102" s="165"/>
      <c r="FJ102" s="165"/>
      <c r="FK102" s="165"/>
      <c r="FL102" s="165"/>
      <c r="FM102" s="165"/>
      <c r="FN102" s="165"/>
      <c r="FO102" s="165"/>
      <c r="FP102" s="165"/>
      <c r="FQ102" s="165"/>
      <c r="FR102" s="165"/>
      <c r="FS102" s="165"/>
      <c r="FT102" s="165"/>
      <c r="FU102" s="165"/>
      <c r="FV102" s="165"/>
      <c r="FW102" s="165"/>
      <c r="FX102" s="165"/>
    </row>
    <row r="103" spans="1:180" s="164" customFormat="1" ht="18" customHeight="1">
      <c r="A103" s="162"/>
      <c r="B103" s="1021"/>
      <c r="C103" s="1022"/>
      <c r="D103" s="1022"/>
      <c r="E103" s="1022"/>
      <c r="F103" s="1022"/>
      <c r="G103" s="1022"/>
      <c r="H103" s="1022"/>
      <c r="I103" s="1022"/>
      <c r="J103" s="1022"/>
      <c r="K103" s="1022"/>
      <c r="L103" s="1022"/>
      <c r="M103" s="1022"/>
      <c r="N103" s="1022"/>
      <c r="O103" s="1022"/>
      <c r="P103" s="173"/>
      <c r="Q103" s="173"/>
      <c r="R103" s="173"/>
      <c r="S103" s="1022"/>
      <c r="T103" s="1022"/>
      <c r="U103" s="1022"/>
      <c r="V103" s="1022"/>
      <c r="W103" s="173"/>
      <c r="X103" s="173"/>
      <c r="Y103" s="173"/>
      <c r="Z103" s="1022"/>
      <c r="AA103" s="1022"/>
      <c r="AB103" s="1022"/>
      <c r="AC103" s="1022"/>
      <c r="AD103" s="173"/>
      <c r="AE103" s="173"/>
      <c r="AF103" s="173"/>
      <c r="AG103" s="1022"/>
      <c r="AH103" s="1022"/>
      <c r="AI103" s="1022"/>
      <c r="AJ103" s="1022"/>
      <c r="AK103" s="173"/>
      <c r="AL103" s="173"/>
      <c r="AM103" s="173"/>
      <c r="AN103" s="173"/>
      <c r="AO103" s="173"/>
      <c r="AP103" s="173"/>
      <c r="AQ103" s="173"/>
      <c r="AR103" s="174"/>
      <c r="AS103" s="1"/>
      <c r="AT103" s="163"/>
      <c r="AU103" s="163" t="s">
        <v>400</v>
      </c>
      <c r="AV103" s="163"/>
      <c r="AW103" s="605" t="s">
        <v>493</v>
      </c>
      <c r="AX103" s="163"/>
      <c r="AY103" s="163"/>
      <c r="AZ103" s="163"/>
      <c r="BA103" s="163"/>
      <c r="BB103" s="163"/>
      <c r="BC103" s="163"/>
      <c r="BD103" s="163"/>
      <c r="BE103" s="163"/>
      <c r="BF103" s="163"/>
      <c r="BG103" s="163"/>
      <c r="BH103" s="163"/>
      <c r="BI103" s="163"/>
      <c r="BJ103" s="163"/>
      <c r="BK103" s="163"/>
      <c r="BL103" s="163"/>
      <c r="BM103" s="163"/>
      <c r="BN103" s="163"/>
      <c r="BO103" s="163"/>
      <c r="BP103" s="163"/>
      <c r="BQ103" s="163"/>
      <c r="BR103" s="163"/>
      <c r="BS103" s="163"/>
      <c r="BT103" s="163"/>
      <c r="BU103" s="163"/>
      <c r="BV103" s="163"/>
      <c r="BW103" s="163"/>
      <c r="BX103" s="163"/>
      <c r="BY103" s="163"/>
      <c r="BZ103" s="163"/>
      <c r="CA103" s="163"/>
      <c r="CB103" s="163"/>
      <c r="CC103" s="163"/>
      <c r="CD103" s="163"/>
      <c r="CE103" s="163"/>
      <c r="CF103" s="163"/>
      <c r="CG103" s="163"/>
      <c r="CH103" s="163"/>
      <c r="CI103" s="163"/>
      <c r="CJ103" s="163"/>
      <c r="CK103" s="163"/>
      <c r="CL103" s="163"/>
      <c r="CM103" s="163"/>
      <c r="CN103" s="163"/>
      <c r="CO103" s="163"/>
      <c r="CP103" s="163"/>
      <c r="CQ103" s="163"/>
      <c r="CR103" s="163"/>
      <c r="CS103" s="163"/>
      <c r="CT103" s="163"/>
      <c r="CU103" s="163"/>
      <c r="CV103" s="163"/>
      <c r="CW103" s="163"/>
      <c r="CX103" s="163"/>
      <c r="CY103" s="163"/>
      <c r="CZ103" s="163"/>
      <c r="DA103" s="163"/>
      <c r="DB103" s="163"/>
      <c r="DC103" s="163"/>
      <c r="DD103" s="163"/>
      <c r="DE103" s="163"/>
      <c r="DF103" s="163"/>
      <c r="DG103" s="163"/>
      <c r="DH103" s="163"/>
      <c r="DI103" s="163"/>
      <c r="DJ103" s="163"/>
      <c r="DK103" s="163"/>
      <c r="DL103" s="163"/>
      <c r="DM103" s="163"/>
      <c r="DN103" s="163"/>
      <c r="DO103" s="163"/>
      <c r="DP103" s="163"/>
      <c r="DQ103" s="163"/>
      <c r="DR103" s="163"/>
      <c r="DS103" s="163"/>
      <c r="DT103" s="163"/>
      <c r="DU103" s="163"/>
      <c r="DV103" s="163"/>
      <c r="DW103" s="163"/>
      <c r="DX103" s="163"/>
      <c r="DY103" s="163"/>
      <c r="DZ103" s="163"/>
      <c r="EA103" s="163"/>
      <c r="EB103" s="163"/>
      <c r="EC103" s="163"/>
      <c r="ED103" s="163"/>
      <c r="EE103" s="163"/>
      <c r="EF103" s="163"/>
      <c r="EG103" s="163"/>
      <c r="EH103" s="163"/>
      <c r="EI103" s="163"/>
      <c r="EJ103" s="163"/>
      <c r="EK103" s="163"/>
      <c r="EL103" s="163"/>
      <c r="EM103" s="163"/>
      <c r="EN103" s="163"/>
      <c r="EO103" s="163"/>
      <c r="EP103" s="163"/>
      <c r="EQ103" s="163"/>
      <c r="ER103" s="163"/>
      <c r="ES103" s="163"/>
      <c r="ET103" s="163"/>
      <c r="EU103" s="163"/>
      <c r="EV103" s="163"/>
      <c r="EW103" s="163"/>
      <c r="EX103" s="163"/>
      <c r="EY103" s="163"/>
      <c r="EZ103" s="163"/>
      <c r="FA103" s="163"/>
      <c r="FB103" s="163"/>
      <c r="FC103" s="163"/>
      <c r="FD103" s="163"/>
      <c r="FE103" s="163"/>
      <c r="FF103" s="163"/>
      <c r="FG103" s="163"/>
      <c r="FH103" s="163"/>
      <c r="FI103" s="163"/>
      <c r="FJ103" s="163"/>
      <c r="FK103" s="163"/>
      <c r="FL103" s="163"/>
      <c r="FM103" s="163"/>
      <c r="FN103" s="163"/>
      <c r="FO103" s="163"/>
      <c r="FP103" s="163"/>
      <c r="FQ103" s="163"/>
      <c r="FR103" s="163"/>
      <c r="FS103" s="163"/>
      <c r="FT103" s="163"/>
      <c r="FU103" s="163"/>
      <c r="FV103" s="163"/>
      <c r="FW103" s="163"/>
      <c r="FX103" s="163"/>
    </row>
    <row r="104" spans="1:180" s="164" customFormat="1" ht="15.75" customHeight="1">
      <c r="A104" s="162"/>
      <c r="B104" s="316"/>
      <c r="C104" s="317"/>
      <c r="D104" s="317"/>
      <c r="E104" s="317"/>
      <c r="F104" s="317"/>
      <c r="G104" s="317"/>
      <c r="H104" s="317"/>
      <c r="I104" s="317"/>
      <c r="J104" s="317"/>
      <c r="K104" s="317"/>
      <c r="L104" s="317"/>
      <c r="M104" s="317"/>
      <c r="N104" s="317"/>
      <c r="O104" s="317"/>
      <c r="P104" s="173"/>
      <c r="Q104" s="173"/>
      <c r="R104" s="173"/>
      <c r="S104" s="317"/>
      <c r="T104" s="317"/>
      <c r="U104" s="317"/>
      <c r="V104" s="317"/>
      <c r="W104" s="173"/>
      <c r="X104" s="173"/>
      <c r="Y104" s="173"/>
      <c r="Z104" s="317"/>
      <c r="AA104" s="317"/>
      <c r="AB104" s="317"/>
      <c r="AC104" s="317"/>
      <c r="AD104" s="173"/>
      <c r="AE104" s="173"/>
      <c r="AF104" s="173"/>
      <c r="AG104" s="317"/>
      <c r="AH104" s="317"/>
      <c r="AI104" s="317"/>
      <c r="AJ104" s="317"/>
      <c r="AK104" s="173"/>
      <c r="AL104" s="173"/>
      <c r="AM104" s="173"/>
      <c r="AN104" s="173"/>
      <c r="AO104" s="173"/>
      <c r="AP104" s="173"/>
      <c r="AQ104" s="173"/>
      <c r="AR104" s="174"/>
      <c r="AS104" s="1"/>
      <c r="AT104" s="163"/>
      <c r="AU104" s="163"/>
      <c r="AV104" s="163"/>
      <c r="AW104" s="605" t="s">
        <v>494</v>
      </c>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c r="BR104" s="163"/>
      <c r="BS104" s="163"/>
      <c r="BT104" s="163"/>
      <c r="BU104" s="163"/>
      <c r="BV104" s="163"/>
      <c r="BW104" s="163"/>
      <c r="BX104" s="163"/>
      <c r="BY104" s="163"/>
      <c r="BZ104" s="163"/>
      <c r="CA104" s="163"/>
      <c r="CB104" s="163"/>
      <c r="CC104" s="163"/>
      <c r="CD104" s="163"/>
      <c r="CE104" s="163"/>
      <c r="CF104" s="163"/>
      <c r="CG104" s="163"/>
      <c r="CH104" s="163"/>
      <c r="CI104" s="163"/>
      <c r="CJ104" s="163"/>
      <c r="CK104" s="163"/>
      <c r="CL104" s="163"/>
      <c r="CM104" s="163"/>
      <c r="CN104" s="163"/>
      <c r="CO104" s="163"/>
      <c r="CP104" s="163"/>
      <c r="CQ104" s="163"/>
      <c r="CR104" s="163"/>
      <c r="CS104" s="163"/>
      <c r="CT104" s="163"/>
      <c r="CU104" s="163"/>
      <c r="CV104" s="163"/>
      <c r="CW104" s="163"/>
      <c r="CX104" s="163"/>
      <c r="CY104" s="163"/>
      <c r="CZ104" s="163"/>
      <c r="DA104" s="163"/>
      <c r="DB104" s="163"/>
      <c r="DC104" s="163"/>
      <c r="DD104" s="163"/>
      <c r="DE104" s="163"/>
      <c r="DF104" s="163"/>
      <c r="DG104" s="163"/>
      <c r="DH104" s="163"/>
      <c r="DI104" s="163"/>
      <c r="DJ104" s="163"/>
      <c r="DK104" s="163"/>
      <c r="DL104" s="163"/>
      <c r="DM104" s="163"/>
      <c r="DN104" s="163"/>
      <c r="DO104" s="163"/>
      <c r="DP104" s="163"/>
      <c r="DQ104" s="163"/>
      <c r="DR104" s="163"/>
      <c r="DS104" s="163"/>
      <c r="DT104" s="163"/>
      <c r="DU104" s="163"/>
      <c r="DV104" s="163"/>
      <c r="DW104" s="163"/>
      <c r="DX104" s="163"/>
      <c r="DY104" s="163"/>
      <c r="DZ104" s="163"/>
      <c r="EA104" s="163"/>
      <c r="EB104" s="163"/>
      <c r="EC104" s="163"/>
      <c r="ED104" s="163"/>
      <c r="EE104" s="163"/>
      <c r="EF104" s="163"/>
      <c r="EG104" s="163"/>
      <c r="EH104" s="163"/>
      <c r="EI104" s="163"/>
      <c r="EJ104" s="163"/>
      <c r="EK104" s="163"/>
      <c r="EL104" s="163"/>
      <c r="EM104" s="163"/>
      <c r="EN104" s="163"/>
      <c r="EO104" s="163"/>
      <c r="EP104" s="163"/>
      <c r="EQ104" s="163"/>
      <c r="ER104" s="163"/>
      <c r="ES104" s="163"/>
      <c r="ET104" s="163"/>
      <c r="EU104" s="163"/>
      <c r="EV104" s="163"/>
      <c r="EW104" s="163"/>
      <c r="EX104" s="163"/>
      <c r="EY104" s="163"/>
      <c r="EZ104" s="163"/>
      <c r="FA104" s="163"/>
      <c r="FB104" s="163"/>
      <c r="FC104" s="163"/>
      <c r="FD104" s="163"/>
      <c r="FE104" s="163"/>
      <c r="FF104" s="163"/>
      <c r="FG104" s="163"/>
      <c r="FH104" s="163"/>
      <c r="FI104" s="163"/>
      <c r="FJ104" s="163"/>
      <c r="FK104" s="163"/>
      <c r="FL104" s="163"/>
      <c r="FM104" s="163"/>
      <c r="FN104" s="163"/>
      <c r="FO104" s="163"/>
      <c r="FP104" s="163"/>
      <c r="FQ104" s="163"/>
      <c r="FR104" s="163"/>
      <c r="FS104" s="163"/>
      <c r="FT104" s="163"/>
      <c r="FU104" s="163"/>
      <c r="FV104" s="163"/>
      <c r="FW104" s="163"/>
      <c r="FX104" s="163"/>
    </row>
    <row r="105" spans="1:180" s="162" customFormat="1" ht="27" customHeight="1">
      <c r="B105" s="1256" t="s">
        <v>82</v>
      </c>
      <c r="C105" s="1257"/>
      <c r="D105" s="1257"/>
      <c r="E105" s="1257"/>
      <c r="F105" s="1257"/>
      <c r="G105" s="1257"/>
      <c r="H105" s="1257"/>
      <c r="I105" s="1257"/>
      <c r="J105" s="1257"/>
      <c r="K105" s="1257"/>
      <c r="L105" s="1257"/>
      <c r="M105" s="1257"/>
      <c r="N105" s="1257"/>
      <c r="O105" s="1257"/>
      <c r="P105" s="1257"/>
      <c r="Q105" s="1257"/>
      <c r="R105" s="1257"/>
      <c r="S105" s="1257"/>
      <c r="T105" s="1257"/>
      <c r="U105" s="1257"/>
      <c r="V105" s="1257"/>
      <c r="W105" s="1257"/>
      <c r="X105" s="1257"/>
      <c r="Y105" s="1257"/>
      <c r="Z105" s="1257"/>
      <c r="AA105" s="1257"/>
      <c r="AB105" s="1257"/>
      <c r="AC105" s="1257"/>
      <c r="AD105" s="1257"/>
      <c r="AE105" s="1257"/>
      <c r="AF105" s="1257"/>
      <c r="AG105" s="1257"/>
      <c r="AH105" s="1257"/>
      <c r="AI105" s="1257"/>
      <c r="AJ105" s="1257"/>
      <c r="AK105" s="1257"/>
      <c r="AL105" s="1257"/>
      <c r="AM105" s="1257"/>
      <c r="AN105" s="1257"/>
      <c r="AO105" s="1257"/>
      <c r="AP105" s="1257"/>
      <c r="AQ105" s="1257"/>
      <c r="AR105" s="1258"/>
      <c r="AS105" s="165"/>
      <c r="AT105" s="165"/>
      <c r="AU105" s="165"/>
      <c r="AV105" s="165"/>
      <c r="AW105" s="605" t="s">
        <v>495</v>
      </c>
      <c r="AX105" s="165"/>
      <c r="AY105" s="165"/>
      <c r="AZ105" s="165"/>
      <c r="BA105" s="165"/>
      <c r="BB105" s="165"/>
      <c r="BC105" s="165"/>
      <c r="BD105" s="165"/>
      <c r="BE105" s="165"/>
      <c r="BF105" s="165"/>
      <c r="BG105" s="165"/>
      <c r="BH105" s="165"/>
      <c r="BI105" s="165"/>
      <c r="BJ105" s="165"/>
      <c r="BK105" s="165"/>
      <c r="BL105" s="165"/>
      <c r="BM105" s="165"/>
      <c r="BN105" s="165"/>
      <c r="BO105" s="165"/>
      <c r="BP105" s="165"/>
      <c r="BQ105" s="165"/>
      <c r="BR105" s="165"/>
      <c r="BS105" s="165"/>
      <c r="BT105" s="165"/>
      <c r="BU105" s="165"/>
      <c r="BV105" s="165"/>
      <c r="BW105" s="165"/>
      <c r="BX105" s="165"/>
      <c r="BY105" s="165"/>
      <c r="BZ105" s="165"/>
      <c r="CA105" s="165"/>
      <c r="CB105" s="165"/>
      <c r="CC105" s="165"/>
      <c r="CD105" s="165"/>
      <c r="CE105" s="165"/>
      <c r="CF105" s="165"/>
      <c r="CG105" s="165"/>
      <c r="CH105" s="165"/>
      <c r="CI105" s="165"/>
      <c r="CJ105" s="165"/>
      <c r="CK105" s="165"/>
      <c r="CL105" s="165"/>
      <c r="CM105" s="165"/>
      <c r="CN105" s="165"/>
      <c r="CO105" s="165"/>
      <c r="CP105" s="165"/>
      <c r="CQ105" s="165"/>
      <c r="CR105" s="165"/>
      <c r="CS105" s="165"/>
      <c r="CT105" s="165"/>
      <c r="CU105" s="165"/>
      <c r="CV105" s="165"/>
      <c r="CW105" s="165"/>
      <c r="CX105" s="165"/>
      <c r="CY105" s="165"/>
      <c r="CZ105" s="165"/>
      <c r="DA105" s="165"/>
      <c r="DB105" s="165"/>
      <c r="DC105" s="165"/>
      <c r="DD105" s="165"/>
      <c r="DE105" s="165"/>
      <c r="DF105" s="165"/>
      <c r="DG105" s="165"/>
      <c r="DH105" s="165"/>
      <c r="DI105" s="165"/>
      <c r="DJ105" s="165"/>
      <c r="DK105" s="165"/>
      <c r="DL105" s="165"/>
      <c r="DM105" s="165"/>
      <c r="DN105" s="165"/>
      <c r="DO105" s="165"/>
      <c r="DP105" s="165"/>
      <c r="DQ105" s="165"/>
      <c r="DR105" s="165"/>
      <c r="DS105" s="165"/>
      <c r="DT105" s="165"/>
      <c r="DU105" s="165"/>
      <c r="DV105" s="165"/>
      <c r="DW105" s="165"/>
      <c r="DX105" s="165"/>
      <c r="DY105" s="165"/>
      <c r="DZ105" s="165"/>
      <c r="EA105" s="165"/>
      <c r="EB105" s="165"/>
      <c r="EC105" s="165"/>
      <c r="ED105" s="165"/>
      <c r="EE105" s="165"/>
      <c r="EF105" s="165"/>
      <c r="EG105" s="165"/>
      <c r="EH105" s="165"/>
      <c r="EI105" s="165"/>
      <c r="EJ105" s="165"/>
      <c r="EK105" s="165"/>
      <c r="EL105" s="165"/>
      <c r="EM105" s="165"/>
      <c r="EN105" s="165"/>
      <c r="EO105" s="165"/>
      <c r="EP105" s="165"/>
      <c r="EQ105" s="165"/>
      <c r="ER105" s="165"/>
      <c r="ES105" s="165"/>
      <c r="ET105" s="165"/>
      <c r="EU105" s="165"/>
      <c r="EV105" s="165"/>
      <c r="EW105" s="165"/>
      <c r="EX105" s="165"/>
      <c r="EY105" s="165"/>
      <c r="EZ105" s="165"/>
      <c r="FA105" s="165"/>
      <c r="FB105" s="165"/>
      <c r="FC105" s="165"/>
      <c r="FD105" s="165"/>
      <c r="FE105" s="165"/>
      <c r="FF105" s="165"/>
      <c r="FG105" s="165"/>
      <c r="FH105" s="165"/>
      <c r="FI105" s="165"/>
      <c r="FJ105" s="165"/>
      <c r="FK105" s="165"/>
      <c r="FL105" s="165"/>
      <c r="FM105" s="165"/>
      <c r="FN105" s="165"/>
      <c r="FO105" s="165"/>
      <c r="FP105" s="165"/>
      <c r="FQ105" s="165"/>
      <c r="FR105" s="165"/>
      <c r="FS105" s="165"/>
      <c r="FT105" s="165"/>
      <c r="FU105" s="165"/>
      <c r="FV105" s="165"/>
      <c r="FW105" s="165"/>
      <c r="FX105" s="165"/>
    </row>
    <row r="106" spans="1:180" s="162" customFormat="1" ht="12.75" customHeight="1">
      <c r="B106" s="318"/>
      <c r="C106" s="319" t="s">
        <v>83</v>
      </c>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320"/>
      <c r="AK106" s="320"/>
      <c r="AL106" s="320"/>
      <c r="AM106" s="320"/>
      <c r="AN106" s="320"/>
      <c r="AO106" s="320"/>
      <c r="AP106" s="320"/>
      <c r="AQ106" s="320"/>
      <c r="AR106" s="321"/>
      <c r="AS106" s="165"/>
      <c r="AT106" s="165"/>
      <c r="AU106" s="165"/>
      <c r="AV106" s="165"/>
      <c r="AW106" s="605" t="s">
        <v>496</v>
      </c>
      <c r="AX106" s="165"/>
      <c r="AY106" s="165"/>
      <c r="AZ106" s="165"/>
      <c r="BA106" s="165"/>
      <c r="BB106" s="165"/>
      <c r="BC106" s="165"/>
      <c r="BD106" s="165"/>
      <c r="BE106" s="165"/>
      <c r="BF106" s="165"/>
      <c r="BG106" s="165"/>
      <c r="BH106" s="165"/>
      <c r="BI106" s="165"/>
      <c r="BJ106" s="165"/>
      <c r="BK106" s="165"/>
      <c r="BL106" s="165"/>
      <c r="BM106" s="165"/>
      <c r="BN106" s="165"/>
      <c r="BO106" s="165"/>
      <c r="BP106" s="165"/>
      <c r="BQ106" s="165"/>
      <c r="BR106" s="165"/>
      <c r="BS106" s="165"/>
      <c r="BT106" s="165"/>
      <c r="BU106" s="165"/>
      <c r="BV106" s="165"/>
      <c r="BW106" s="165"/>
      <c r="BX106" s="165"/>
      <c r="BY106" s="165"/>
      <c r="BZ106" s="165"/>
      <c r="CA106" s="165"/>
      <c r="CB106" s="165"/>
      <c r="CC106" s="165"/>
      <c r="CD106" s="165"/>
      <c r="CE106" s="165"/>
      <c r="CF106" s="165"/>
      <c r="CG106" s="165"/>
      <c r="CH106" s="165"/>
      <c r="CI106" s="165"/>
      <c r="CJ106" s="165"/>
      <c r="CK106" s="165"/>
      <c r="CL106" s="165"/>
      <c r="CM106" s="165"/>
      <c r="CN106" s="165"/>
      <c r="CO106" s="165"/>
      <c r="CP106" s="165"/>
      <c r="CQ106" s="165"/>
      <c r="CR106" s="165"/>
      <c r="CS106" s="165"/>
      <c r="CT106" s="165"/>
      <c r="CU106" s="165"/>
      <c r="CV106" s="165"/>
      <c r="CW106" s="165"/>
      <c r="CX106" s="165"/>
      <c r="CY106" s="165"/>
      <c r="CZ106" s="165"/>
      <c r="DA106" s="165"/>
      <c r="DB106" s="165"/>
      <c r="DC106" s="165"/>
      <c r="DD106" s="165"/>
      <c r="DE106" s="165"/>
      <c r="DF106" s="165"/>
      <c r="DG106" s="165"/>
      <c r="DH106" s="165"/>
      <c r="DI106" s="165"/>
      <c r="DJ106" s="165"/>
      <c r="DK106" s="165"/>
      <c r="DL106" s="165"/>
      <c r="DM106" s="165"/>
      <c r="DN106" s="165"/>
      <c r="DO106" s="165"/>
      <c r="DP106" s="165"/>
      <c r="DQ106" s="165"/>
      <c r="DR106" s="165"/>
      <c r="DS106" s="165"/>
      <c r="DT106" s="165"/>
      <c r="DU106" s="165"/>
      <c r="DV106" s="165"/>
      <c r="DW106" s="165"/>
      <c r="DX106" s="165"/>
      <c r="DY106" s="165"/>
      <c r="DZ106" s="165"/>
      <c r="EA106" s="165"/>
      <c r="EB106" s="165"/>
      <c r="EC106" s="165"/>
      <c r="ED106" s="165"/>
      <c r="EE106" s="165"/>
      <c r="EF106" s="165"/>
      <c r="EG106" s="165"/>
      <c r="EH106" s="165"/>
      <c r="EI106" s="165"/>
      <c r="EJ106" s="165"/>
      <c r="EK106" s="165"/>
      <c r="EL106" s="165"/>
      <c r="EM106" s="165"/>
      <c r="EN106" s="165"/>
      <c r="EO106" s="165"/>
      <c r="EP106" s="165"/>
      <c r="EQ106" s="165"/>
      <c r="ER106" s="165"/>
      <c r="ES106" s="165"/>
      <c r="ET106" s="165"/>
      <c r="EU106" s="165"/>
      <c r="EV106" s="165"/>
      <c r="EW106" s="165"/>
      <c r="EX106" s="165"/>
      <c r="EY106" s="165"/>
      <c r="EZ106" s="165"/>
      <c r="FA106" s="165"/>
      <c r="FB106" s="165"/>
      <c r="FC106" s="165"/>
      <c r="FD106" s="165"/>
      <c r="FE106" s="165"/>
      <c r="FF106" s="165"/>
      <c r="FG106" s="165"/>
      <c r="FH106" s="165"/>
      <c r="FI106" s="165"/>
      <c r="FJ106" s="165"/>
      <c r="FK106" s="165"/>
      <c r="FL106" s="165"/>
      <c r="FM106" s="165"/>
      <c r="FN106" s="165"/>
      <c r="FO106" s="165"/>
      <c r="FP106" s="165"/>
      <c r="FQ106" s="165"/>
      <c r="FR106" s="165"/>
      <c r="FS106" s="165"/>
      <c r="FT106" s="165"/>
      <c r="FU106" s="165"/>
      <c r="FV106" s="165"/>
      <c r="FW106" s="165"/>
      <c r="FX106" s="165"/>
    </row>
    <row r="107" spans="1:180" s="162" customFormat="1" ht="12.75" customHeight="1">
      <c r="B107" s="322"/>
      <c r="C107" s="819" t="s">
        <v>364</v>
      </c>
      <c r="D107" s="819"/>
      <c r="E107" s="819"/>
      <c r="F107" s="819"/>
      <c r="G107" s="819"/>
      <c r="H107" s="819"/>
      <c r="I107" s="819"/>
      <c r="J107" s="819"/>
      <c r="K107" s="819"/>
      <c r="L107" s="819"/>
      <c r="M107" s="819"/>
      <c r="N107" s="819"/>
      <c r="O107" s="819"/>
      <c r="P107" s="819"/>
      <c r="Q107" s="819"/>
      <c r="R107" s="819"/>
      <c r="S107" s="819"/>
      <c r="T107" s="819"/>
      <c r="U107" s="819"/>
      <c r="V107" s="819"/>
      <c r="W107" s="819"/>
      <c r="X107" s="819"/>
      <c r="Y107" s="819"/>
      <c r="Z107" s="819"/>
      <c r="AA107" s="819"/>
      <c r="AB107" s="819"/>
      <c r="AC107" s="819"/>
      <c r="AD107" s="819"/>
      <c r="AE107" s="819"/>
      <c r="AF107" s="819"/>
      <c r="AG107" s="819"/>
      <c r="AH107" s="819"/>
      <c r="AI107" s="819"/>
      <c r="AJ107" s="819"/>
      <c r="AK107" s="819"/>
      <c r="AL107" s="819"/>
      <c r="AM107" s="819"/>
      <c r="AN107" s="819"/>
      <c r="AO107" s="819"/>
      <c r="AP107" s="819"/>
      <c r="AQ107" s="819"/>
      <c r="AR107" s="321"/>
      <c r="AS107" s="165"/>
      <c r="AT107" s="165"/>
      <c r="AU107" s="165"/>
      <c r="AV107" s="165"/>
      <c r="AW107" s="605" t="s">
        <v>497</v>
      </c>
      <c r="AX107" s="165"/>
      <c r="AY107" s="165"/>
      <c r="AZ107" s="165"/>
      <c r="BA107" s="165"/>
      <c r="BB107" s="165"/>
      <c r="BC107" s="165"/>
      <c r="BD107" s="165"/>
      <c r="BE107" s="165"/>
      <c r="BF107" s="165"/>
      <c r="BG107" s="165"/>
      <c r="BH107" s="165"/>
      <c r="BI107" s="165"/>
      <c r="BJ107" s="165"/>
      <c r="BK107" s="165"/>
      <c r="BL107" s="165"/>
      <c r="BM107" s="165"/>
      <c r="BN107" s="165"/>
      <c r="BO107" s="165"/>
      <c r="BP107" s="165"/>
      <c r="BQ107" s="165"/>
      <c r="BR107" s="165"/>
      <c r="BS107" s="165"/>
      <c r="BT107" s="165"/>
      <c r="BU107" s="165"/>
      <c r="BV107" s="165"/>
      <c r="BW107" s="165"/>
      <c r="BX107" s="165"/>
      <c r="BY107" s="165"/>
      <c r="BZ107" s="165"/>
      <c r="CA107" s="165"/>
      <c r="CB107" s="165"/>
      <c r="CC107" s="165"/>
      <c r="CD107" s="165"/>
      <c r="CE107" s="165"/>
      <c r="CF107" s="165"/>
      <c r="CG107" s="165"/>
      <c r="CH107" s="165"/>
      <c r="CI107" s="165"/>
      <c r="CJ107" s="165"/>
      <c r="CK107" s="165"/>
      <c r="CL107" s="165"/>
      <c r="CM107" s="165"/>
      <c r="CN107" s="165"/>
      <c r="CO107" s="165"/>
      <c r="CP107" s="165"/>
      <c r="CQ107" s="165"/>
      <c r="CR107" s="165"/>
      <c r="CS107" s="165"/>
      <c r="CT107" s="165"/>
      <c r="CU107" s="165"/>
      <c r="CV107" s="165"/>
      <c r="CW107" s="165"/>
      <c r="CX107" s="165"/>
      <c r="CY107" s="165"/>
      <c r="CZ107" s="165"/>
      <c r="DA107" s="165"/>
      <c r="DB107" s="165"/>
      <c r="DC107" s="165"/>
      <c r="DD107" s="165"/>
      <c r="DE107" s="165"/>
      <c r="DF107" s="165"/>
      <c r="DG107" s="165"/>
      <c r="DH107" s="165"/>
      <c r="DI107" s="165"/>
      <c r="DJ107" s="165"/>
      <c r="DK107" s="165"/>
      <c r="DL107" s="165"/>
      <c r="DM107" s="165"/>
      <c r="DN107" s="165"/>
      <c r="DO107" s="165"/>
      <c r="DP107" s="165"/>
      <c r="DQ107" s="165"/>
      <c r="DR107" s="165"/>
      <c r="DS107" s="165"/>
      <c r="DT107" s="165"/>
      <c r="DU107" s="165"/>
      <c r="DV107" s="165"/>
      <c r="DW107" s="165"/>
      <c r="DX107" s="165"/>
      <c r="DY107" s="165"/>
      <c r="DZ107" s="165"/>
      <c r="EA107" s="165"/>
      <c r="EB107" s="165"/>
      <c r="EC107" s="165"/>
      <c r="ED107" s="165"/>
      <c r="EE107" s="165"/>
      <c r="EF107" s="165"/>
      <c r="EG107" s="165"/>
      <c r="EH107" s="165"/>
      <c r="EI107" s="165"/>
      <c r="EJ107" s="165"/>
      <c r="EK107" s="165"/>
      <c r="EL107" s="165"/>
      <c r="EM107" s="165"/>
      <c r="EN107" s="165"/>
      <c r="EO107" s="165"/>
      <c r="EP107" s="165"/>
      <c r="EQ107" s="165"/>
      <c r="ER107" s="165"/>
      <c r="ES107" s="165"/>
      <c r="ET107" s="165"/>
      <c r="EU107" s="165"/>
      <c r="EV107" s="165"/>
      <c r="EW107" s="165"/>
      <c r="EX107" s="165"/>
      <c r="EY107" s="165"/>
      <c r="EZ107" s="165"/>
      <c r="FA107" s="165"/>
      <c r="FB107" s="165"/>
      <c r="FC107" s="165"/>
      <c r="FD107" s="165"/>
      <c r="FE107" s="165"/>
      <c r="FF107" s="165"/>
      <c r="FG107" s="165"/>
      <c r="FH107" s="165"/>
      <c r="FI107" s="165"/>
      <c r="FJ107" s="165"/>
      <c r="FK107" s="165"/>
      <c r="FL107" s="165"/>
      <c r="FM107" s="165"/>
      <c r="FN107" s="165"/>
      <c r="FO107" s="165"/>
      <c r="FP107" s="165"/>
      <c r="FQ107" s="165"/>
      <c r="FR107" s="165"/>
      <c r="FS107" s="165"/>
      <c r="FT107" s="165"/>
      <c r="FU107" s="165"/>
      <c r="FV107" s="165"/>
      <c r="FW107" s="165"/>
      <c r="FX107" s="165"/>
    </row>
    <row r="108" spans="1:180" s="162" customFormat="1" ht="3" customHeight="1">
      <c r="A108" s="323"/>
      <c r="B108" s="324"/>
      <c r="C108" s="819"/>
      <c r="D108" s="819"/>
      <c r="E108" s="819"/>
      <c r="F108" s="819"/>
      <c r="G108" s="819"/>
      <c r="H108" s="819"/>
      <c r="I108" s="819"/>
      <c r="J108" s="819"/>
      <c r="K108" s="819"/>
      <c r="L108" s="819"/>
      <c r="M108" s="819"/>
      <c r="N108" s="819"/>
      <c r="O108" s="819"/>
      <c r="P108" s="819"/>
      <c r="Q108" s="819"/>
      <c r="R108" s="819"/>
      <c r="S108" s="819"/>
      <c r="T108" s="819"/>
      <c r="U108" s="819"/>
      <c r="V108" s="819"/>
      <c r="W108" s="819"/>
      <c r="X108" s="819"/>
      <c r="Y108" s="819"/>
      <c r="Z108" s="819"/>
      <c r="AA108" s="819"/>
      <c r="AB108" s="819"/>
      <c r="AC108" s="819"/>
      <c r="AD108" s="819"/>
      <c r="AE108" s="819"/>
      <c r="AF108" s="819"/>
      <c r="AG108" s="819"/>
      <c r="AH108" s="819"/>
      <c r="AI108" s="819"/>
      <c r="AJ108" s="819"/>
      <c r="AK108" s="819"/>
      <c r="AL108" s="819"/>
      <c r="AM108" s="819"/>
      <c r="AN108" s="819"/>
      <c r="AO108" s="819"/>
      <c r="AP108" s="819"/>
      <c r="AQ108" s="819"/>
      <c r="AR108" s="321"/>
      <c r="AS108" s="165"/>
      <c r="AT108" s="165"/>
      <c r="AU108" s="165"/>
      <c r="AV108" s="165"/>
      <c r="AW108" s="605" t="s">
        <v>498</v>
      </c>
      <c r="AX108" s="165"/>
      <c r="AY108" s="165"/>
      <c r="AZ108" s="165"/>
      <c r="BA108" s="165"/>
      <c r="BB108" s="165"/>
      <c r="BC108" s="165"/>
      <c r="BD108" s="165"/>
      <c r="BE108" s="165"/>
      <c r="BF108" s="165"/>
      <c r="BG108" s="165"/>
      <c r="BH108" s="165"/>
      <c r="BI108" s="165"/>
      <c r="BJ108" s="165"/>
      <c r="BK108" s="165"/>
      <c r="BL108" s="165"/>
      <c r="BM108" s="165"/>
      <c r="BN108" s="165"/>
      <c r="BO108" s="165"/>
      <c r="BP108" s="165"/>
      <c r="BQ108" s="165"/>
      <c r="BR108" s="165"/>
      <c r="BS108" s="165"/>
      <c r="BT108" s="165"/>
      <c r="BU108" s="165"/>
      <c r="BV108" s="165"/>
      <c r="BW108" s="165"/>
      <c r="BX108" s="165"/>
      <c r="BY108" s="165"/>
      <c r="BZ108" s="165"/>
      <c r="CA108" s="165"/>
      <c r="CB108" s="165"/>
      <c r="CC108" s="165"/>
      <c r="CD108" s="165"/>
      <c r="CE108" s="165"/>
      <c r="CF108" s="165"/>
      <c r="CG108" s="165"/>
      <c r="CH108" s="165"/>
      <c r="CI108" s="165"/>
      <c r="CJ108" s="165"/>
      <c r="CK108" s="165"/>
      <c r="CL108" s="165"/>
      <c r="CM108" s="165"/>
      <c r="CN108" s="165"/>
      <c r="CO108" s="165"/>
      <c r="CP108" s="165"/>
      <c r="CQ108" s="165"/>
      <c r="CR108" s="165"/>
      <c r="CS108" s="165"/>
      <c r="CT108" s="165"/>
      <c r="CU108" s="165"/>
      <c r="CV108" s="165"/>
      <c r="CW108" s="165"/>
      <c r="CX108" s="165"/>
      <c r="CY108" s="165"/>
      <c r="CZ108" s="165"/>
      <c r="DA108" s="165"/>
      <c r="DB108" s="165"/>
      <c r="DC108" s="165"/>
      <c r="DD108" s="165"/>
      <c r="DE108" s="165"/>
      <c r="DF108" s="165"/>
      <c r="DG108" s="165"/>
      <c r="DH108" s="165"/>
      <c r="DI108" s="165"/>
      <c r="DJ108" s="165"/>
      <c r="DK108" s="165"/>
      <c r="DL108" s="165"/>
      <c r="DM108" s="165"/>
      <c r="DN108" s="165"/>
      <c r="DO108" s="165"/>
      <c r="DP108" s="165"/>
      <c r="DQ108" s="165"/>
      <c r="DR108" s="165"/>
      <c r="DS108" s="165"/>
      <c r="DT108" s="165"/>
      <c r="DU108" s="165"/>
      <c r="DV108" s="165"/>
      <c r="DW108" s="165"/>
      <c r="DX108" s="165"/>
      <c r="DY108" s="165"/>
      <c r="DZ108" s="165"/>
      <c r="EA108" s="165"/>
      <c r="EB108" s="165"/>
      <c r="EC108" s="165"/>
      <c r="ED108" s="165"/>
      <c r="EE108" s="165"/>
      <c r="EF108" s="165"/>
      <c r="EG108" s="165"/>
      <c r="EH108" s="165"/>
      <c r="EI108" s="165"/>
      <c r="EJ108" s="165"/>
      <c r="EK108" s="165"/>
      <c r="EL108" s="165"/>
      <c r="EM108" s="165"/>
      <c r="EN108" s="165"/>
      <c r="EO108" s="165"/>
      <c r="EP108" s="165"/>
      <c r="EQ108" s="165"/>
      <c r="ER108" s="165"/>
      <c r="ES108" s="165"/>
      <c r="ET108" s="165"/>
      <c r="EU108" s="165"/>
      <c r="EV108" s="165"/>
      <c r="EW108" s="165"/>
      <c r="EX108" s="165"/>
      <c r="EY108" s="165"/>
      <c r="EZ108" s="165"/>
      <c r="FA108" s="165"/>
      <c r="FB108" s="165"/>
      <c r="FC108" s="165"/>
      <c r="FD108" s="165"/>
      <c r="FE108" s="165"/>
      <c r="FF108" s="165"/>
      <c r="FG108" s="165"/>
      <c r="FH108" s="165"/>
      <c r="FI108" s="165"/>
      <c r="FJ108" s="165"/>
      <c r="FK108" s="165"/>
      <c r="FL108" s="165"/>
      <c r="FM108" s="165"/>
      <c r="FN108" s="165"/>
      <c r="FO108" s="165"/>
      <c r="FP108" s="165"/>
      <c r="FQ108" s="165"/>
      <c r="FR108" s="165"/>
      <c r="FS108" s="165"/>
      <c r="FT108" s="165"/>
      <c r="FU108" s="165"/>
      <c r="FV108" s="165"/>
      <c r="FW108" s="165"/>
      <c r="FX108" s="165"/>
    </row>
    <row r="109" spans="1:180" s="162" customFormat="1" ht="3" customHeight="1">
      <c r="B109" s="324"/>
      <c r="C109" s="819"/>
      <c r="D109" s="819"/>
      <c r="E109" s="819"/>
      <c r="F109" s="819"/>
      <c r="G109" s="819"/>
      <c r="H109" s="819"/>
      <c r="I109" s="819"/>
      <c r="J109" s="819"/>
      <c r="K109" s="819"/>
      <c r="L109" s="819"/>
      <c r="M109" s="819"/>
      <c r="N109" s="819"/>
      <c r="O109" s="819"/>
      <c r="P109" s="819"/>
      <c r="Q109" s="819"/>
      <c r="R109" s="819"/>
      <c r="S109" s="819"/>
      <c r="T109" s="819"/>
      <c r="U109" s="819"/>
      <c r="V109" s="819"/>
      <c r="W109" s="819"/>
      <c r="X109" s="819"/>
      <c r="Y109" s="819"/>
      <c r="Z109" s="819"/>
      <c r="AA109" s="819"/>
      <c r="AB109" s="819"/>
      <c r="AC109" s="819"/>
      <c r="AD109" s="819"/>
      <c r="AE109" s="819"/>
      <c r="AF109" s="819"/>
      <c r="AG109" s="819"/>
      <c r="AH109" s="819"/>
      <c r="AI109" s="819"/>
      <c r="AJ109" s="819"/>
      <c r="AK109" s="819"/>
      <c r="AL109" s="819"/>
      <c r="AM109" s="819"/>
      <c r="AN109" s="819"/>
      <c r="AO109" s="819"/>
      <c r="AP109" s="819"/>
      <c r="AQ109" s="819"/>
      <c r="AR109" s="321"/>
      <c r="AS109" s="165"/>
      <c r="AT109" s="165"/>
      <c r="AU109" s="165"/>
      <c r="AV109" s="165"/>
      <c r="AW109" s="605" t="s">
        <v>499</v>
      </c>
      <c r="AX109" s="165"/>
      <c r="AY109" s="165"/>
      <c r="AZ109" s="165"/>
      <c r="BA109" s="165"/>
      <c r="BB109" s="165"/>
      <c r="BC109" s="165"/>
      <c r="BD109" s="165"/>
      <c r="BE109" s="165"/>
      <c r="BF109" s="165"/>
      <c r="BG109" s="165"/>
      <c r="BH109" s="165"/>
      <c r="BI109" s="165"/>
      <c r="BJ109" s="165"/>
      <c r="BK109" s="165"/>
      <c r="BL109" s="165"/>
      <c r="BM109" s="165"/>
      <c r="BN109" s="165"/>
      <c r="BO109" s="165"/>
      <c r="BP109" s="165"/>
      <c r="BQ109" s="165"/>
      <c r="BR109" s="165"/>
      <c r="BS109" s="165"/>
      <c r="BT109" s="165"/>
      <c r="BU109" s="165"/>
      <c r="BV109" s="165"/>
      <c r="BW109" s="165"/>
      <c r="BX109" s="165"/>
      <c r="BY109" s="165"/>
      <c r="BZ109" s="165"/>
      <c r="CA109" s="165"/>
      <c r="CB109" s="165"/>
      <c r="CC109" s="165"/>
      <c r="CD109" s="165"/>
      <c r="CE109" s="165"/>
      <c r="CF109" s="165"/>
      <c r="CG109" s="165"/>
      <c r="CH109" s="165"/>
      <c r="CI109" s="165"/>
      <c r="CJ109" s="165"/>
      <c r="CK109" s="165"/>
      <c r="CL109" s="165"/>
      <c r="CM109" s="165"/>
      <c r="CN109" s="165"/>
      <c r="CO109" s="165"/>
      <c r="CP109" s="165"/>
      <c r="CQ109" s="165"/>
      <c r="CR109" s="165"/>
      <c r="CS109" s="165"/>
      <c r="CT109" s="165"/>
      <c r="CU109" s="165"/>
      <c r="CV109" s="165"/>
      <c r="CW109" s="165"/>
      <c r="CX109" s="165"/>
      <c r="CY109" s="165"/>
      <c r="CZ109" s="165"/>
      <c r="DA109" s="165"/>
      <c r="DB109" s="165"/>
      <c r="DC109" s="165"/>
      <c r="DD109" s="165"/>
      <c r="DE109" s="165"/>
      <c r="DF109" s="165"/>
      <c r="DG109" s="165"/>
      <c r="DH109" s="165"/>
      <c r="DI109" s="165"/>
      <c r="DJ109" s="165"/>
      <c r="DK109" s="165"/>
      <c r="DL109" s="165"/>
      <c r="DM109" s="165"/>
      <c r="DN109" s="165"/>
      <c r="DO109" s="165"/>
      <c r="DP109" s="165"/>
      <c r="DQ109" s="165"/>
      <c r="DR109" s="165"/>
      <c r="DS109" s="165"/>
      <c r="DT109" s="165"/>
      <c r="DU109" s="165"/>
      <c r="DV109" s="165"/>
      <c r="DW109" s="165"/>
      <c r="DX109" s="165"/>
      <c r="DY109" s="165"/>
      <c r="DZ109" s="165"/>
      <c r="EA109" s="165"/>
      <c r="EB109" s="165"/>
      <c r="EC109" s="165"/>
      <c r="ED109" s="165"/>
      <c r="EE109" s="165"/>
      <c r="EF109" s="165"/>
      <c r="EG109" s="165"/>
      <c r="EH109" s="165"/>
      <c r="EI109" s="165"/>
      <c r="EJ109" s="165"/>
      <c r="EK109" s="165"/>
      <c r="EL109" s="165"/>
      <c r="EM109" s="165"/>
      <c r="EN109" s="165"/>
      <c r="EO109" s="165"/>
      <c r="EP109" s="165"/>
      <c r="EQ109" s="165"/>
      <c r="ER109" s="165"/>
      <c r="ES109" s="165"/>
      <c r="ET109" s="165"/>
      <c r="EU109" s="165"/>
      <c r="EV109" s="165"/>
      <c r="EW109" s="165"/>
      <c r="EX109" s="165"/>
      <c r="EY109" s="165"/>
      <c r="EZ109" s="165"/>
      <c r="FA109" s="165"/>
      <c r="FB109" s="165"/>
      <c r="FC109" s="165"/>
      <c r="FD109" s="165"/>
      <c r="FE109" s="165"/>
      <c r="FF109" s="165"/>
      <c r="FG109" s="165"/>
      <c r="FH109" s="165"/>
      <c r="FI109" s="165"/>
      <c r="FJ109" s="165"/>
      <c r="FK109" s="165"/>
      <c r="FL109" s="165"/>
      <c r="FM109" s="165"/>
      <c r="FN109" s="165"/>
      <c r="FO109" s="165"/>
      <c r="FP109" s="165"/>
      <c r="FQ109" s="165"/>
      <c r="FR109" s="165"/>
      <c r="FS109" s="165"/>
      <c r="FT109" s="165"/>
      <c r="FU109" s="165"/>
      <c r="FV109" s="165"/>
      <c r="FW109" s="165"/>
      <c r="FX109" s="165"/>
    </row>
    <row r="110" spans="1:180" s="162" customFormat="1" ht="12.75" customHeight="1">
      <c r="B110" s="324"/>
      <c r="C110" s="819"/>
      <c r="D110" s="819"/>
      <c r="E110" s="819"/>
      <c r="F110" s="819"/>
      <c r="G110" s="819"/>
      <c r="H110" s="819"/>
      <c r="I110" s="819"/>
      <c r="J110" s="819"/>
      <c r="K110" s="819"/>
      <c r="L110" s="819"/>
      <c r="M110" s="819"/>
      <c r="N110" s="819"/>
      <c r="O110" s="819"/>
      <c r="P110" s="819"/>
      <c r="Q110" s="819"/>
      <c r="R110" s="819"/>
      <c r="S110" s="819"/>
      <c r="T110" s="819"/>
      <c r="U110" s="819"/>
      <c r="V110" s="819"/>
      <c r="W110" s="819"/>
      <c r="X110" s="819"/>
      <c r="Y110" s="819"/>
      <c r="Z110" s="819"/>
      <c r="AA110" s="819"/>
      <c r="AB110" s="819"/>
      <c r="AC110" s="819"/>
      <c r="AD110" s="819"/>
      <c r="AE110" s="819"/>
      <c r="AF110" s="819"/>
      <c r="AG110" s="819"/>
      <c r="AH110" s="819"/>
      <c r="AI110" s="819"/>
      <c r="AJ110" s="819"/>
      <c r="AK110" s="819"/>
      <c r="AL110" s="819"/>
      <c r="AM110" s="819"/>
      <c r="AN110" s="819"/>
      <c r="AO110" s="819"/>
      <c r="AP110" s="819"/>
      <c r="AQ110" s="819"/>
      <c r="AR110" s="321"/>
      <c r="AS110" s="165"/>
      <c r="AT110" s="165"/>
      <c r="AU110" s="165"/>
      <c r="AV110" s="165"/>
      <c r="AW110" s="605" t="s">
        <v>500</v>
      </c>
      <c r="AX110" s="165"/>
      <c r="AY110" s="165"/>
      <c r="AZ110" s="165"/>
      <c r="BA110" s="165"/>
      <c r="BB110" s="165"/>
      <c r="BC110" s="165"/>
      <c r="BD110" s="165"/>
      <c r="BE110" s="165"/>
      <c r="BF110" s="165"/>
      <c r="BG110" s="165"/>
      <c r="BH110" s="165"/>
      <c r="BI110" s="165"/>
      <c r="BJ110" s="165"/>
      <c r="BK110" s="165"/>
      <c r="BL110" s="165"/>
      <c r="BM110" s="165"/>
      <c r="BN110" s="165"/>
      <c r="BO110" s="165"/>
      <c r="BP110" s="165"/>
      <c r="BQ110" s="165"/>
      <c r="BR110" s="165"/>
      <c r="BS110" s="165"/>
      <c r="BT110" s="165"/>
      <c r="BU110" s="165"/>
      <c r="BV110" s="165"/>
      <c r="BW110" s="165"/>
      <c r="BX110" s="165"/>
      <c r="BY110" s="165"/>
      <c r="BZ110" s="165"/>
      <c r="CA110" s="165"/>
      <c r="CB110" s="165"/>
      <c r="CC110" s="165"/>
      <c r="CD110" s="165"/>
      <c r="CE110" s="165"/>
      <c r="CF110" s="165"/>
      <c r="CG110" s="165"/>
      <c r="CH110" s="165"/>
      <c r="CI110" s="165"/>
      <c r="CJ110" s="165"/>
      <c r="CK110" s="165"/>
      <c r="CL110" s="165"/>
      <c r="CM110" s="165"/>
      <c r="CN110" s="165"/>
      <c r="CO110" s="165"/>
      <c r="CP110" s="165"/>
      <c r="CQ110" s="165"/>
      <c r="CR110" s="165"/>
      <c r="CS110" s="165"/>
      <c r="CT110" s="165"/>
      <c r="CU110" s="165"/>
      <c r="CV110" s="165"/>
      <c r="CW110" s="165"/>
      <c r="CX110" s="165"/>
      <c r="CY110" s="165"/>
      <c r="CZ110" s="165"/>
      <c r="DA110" s="165"/>
      <c r="DB110" s="165"/>
      <c r="DC110" s="165"/>
      <c r="DD110" s="165"/>
      <c r="DE110" s="165"/>
      <c r="DF110" s="165"/>
      <c r="DG110" s="165"/>
      <c r="DH110" s="165"/>
      <c r="DI110" s="165"/>
      <c r="DJ110" s="165"/>
      <c r="DK110" s="165"/>
      <c r="DL110" s="165"/>
      <c r="DM110" s="165"/>
      <c r="DN110" s="165"/>
      <c r="DO110" s="165"/>
      <c r="DP110" s="165"/>
      <c r="DQ110" s="165"/>
      <c r="DR110" s="165"/>
      <c r="DS110" s="165"/>
      <c r="DT110" s="165"/>
      <c r="DU110" s="165"/>
      <c r="DV110" s="165"/>
      <c r="DW110" s="165"/>
      <c r="DX110" s="165"/>
      <c r="DY110" s="165"/>
      <c r="DZ110" s="165"/>
      <c r="EA110" s="165"/>
      <c r="EB110" s="165"/>
      <c r="EC110" s="165"/>
      <c r="ED110" s="165"/>
      <c r="EE110" s="165"/>
      <c r="EF110" s="165"/>
      <c r="EG110" s="165"/>
      <c r="EH110" s="165"/>
      <c r="EI110" s="165"/>
      <c r="EJ110" s="165"/>
      <c r="EK110" s="165"/>
      <c r="EL110" s="165"/>
      <c r="EM110" s="165"/>
      <c r="EN110" s="165"/>
      <c r="EO110" s="165"/>
      <c r="EP110" s="165"/>
      <c r="EQ110" s="165"/>
      <c r="ER110" s="165"/>
      <c r="ES110" s="165"/>
      <c r="ET110" s="165"/>
      <c r="EU110" s="165"/>
      <c r="EV110" s="165"/>
      <c r="EW110" s="165"/>
      <c r="EX110" s="165"/>
      <c r="EY110" s="165"/>
      <c r="EZ110" s="165"/>
      <c r="FA110" s="165"/>
      <c r="FB110" s="165"/>
      <c r="FC110" s="165"/>
      <c r="FD110" s="165"/>
      <c r="FE110" s="165"/>
      <c r="FF110" s="165"/>
      <c r="FG110" s="165"/>
      <c r="FH110" s="165"/>
      <c r="FI110" s="165"/>
      <c r="FJ110" s="165"/>
      <c r="FK110" s="165"/>
      <c r="FL110" s="165"/>
      <c r="FM110" s="165"/>
      <c r="FN110" s="165"/>
      <c r="FO110" s="165"/>
      <c r="FP110" s="165"/>
      <c r="FQ110" s="165"/>
      <c r="FR110" s="165"/>
      <c r="FS110" s="165"/>
      <c r="FT110" s="165"/>
      <c r="FU110" s="165"/>
      <c r="FV110" s="165"/>
      <c r="FW110" s="165"/>
      <c r="FX110" s="165"/>
    </row>
    <row r="111" spans="1:180" s="162" customFormat="1" ht="9" customHeight="1">
      <c r="B111" s="324"/>
      <c r="C111" s="1038"/>
      <c r="D111" s="1039"/>
      <c r="E111" s="1039"/>
      <c r="F111" s="1039"/>
      <c r="G111" s="1039"/>
      <c r="H111" s="1039"/>
      <c r="I111" s="1039"/>
      <c r="J111" s="1039"/>
      <c r="K111" s="1039"/>
      <c r="L111" s="1039"/>
      <c r="M111" s="1039"/>
      <c r="N111" s="1039"/>
      <c r="O111" s="1039"/>
      <c r="P111" s="1039"/>
      <c r="Q111" s="1039"/>
      <c r="R111" s="1039"/>
      <c r="S111" s="1039"/>
      <c r="T111" s="1039"/>
      <c r="U111" s="1039"/>
      <c r="V111" s="1039"/>
      <c r="W111" s="1039"/>
      <c r="X111" s="1039"/>
      <c r="Y111" s="1039"/>
      <c r="Z111" s="1039"/>
      <c r="AA111" s="1039"/>
      <c r="AB111" s="1039"/>
      <c r="AC111" s="1039"/>
      <c r="AD111" s="1039"/>
      <c r="AE111" s="1039"/>
      <c r="AF111" s="1039"/>
      <c r="AG111" s="1039"/>
      <c r="AH111" s="1039"/>
      <c r="AI111" s="1039"/>
      <c r="AJ111" s="1039"/>
      <c r="AK111" s="1039"/>
      <c r="AL111" s="1039"/>
      <c r="AM111" s="1039"/>
      <c r="AN111" s="1039"/>
      <c r="AO111" s="1039"/>
      <c r="AP111" s="1039"/>
      <c r="AQ111" s="1040"/>
      <c r="AR111" s="321"/>
      <c r="AS111" s="165"/>
      <c r="AT111" s="165"/>
      <c r="AU111" s="165"/>
      <c r="AV111" s="165"/>
      <c r="AW111" s="605" t="s">
        <v>501</v>
      </c>
      <c r="AX111" s="165"/>
      <c r="AY111" s="165"/>
      <c r="AZ111" s="165"/>
      <c r="BA111" s="165"/>
      <c r="BB111" s="165"/>
      <c r="BC111" s="165"/>
      <c r="BD111" s="165"/>
      <c r="BE111" s="165"/>
      <c r="BF111" s="165"/>
      <c r="BG111" s="165"/>
      <c r="BH111" s="165"/>
      <c r="BI111" s="165"/>
      <c r="BJ111" s="165"/>
      <c r="BK111" s="165"/>
      <c r="BL111" s="165"/>
      <c r="BM111" s="165"/>
      <c r="BN111" s="165"/>
      <c r="BO111" s="165"/>
      <c r="BP111" s="165"/>
      <c r="BQ111" s="165"/>
      <c r="BR111" s="165"/>
      <c r="BS111" s="165"/>
      <c r="BT111" s="165"/>
      <c r="BU111" s="165"/>
      <c r="BV111" s="165"/>
      <c r="BW111" s="165"/>
      <c r="BX111" s="165"/>
      <c r="BY111" s="165"/>
      <c r="BZ111" s="165"/>
      <c r="CA111" s="165"/>
      <c r="CB111" s="165"/>
      <c r="CC111" s="165"/>
      <c r="CD111" s="165"/>
      <c r="CE111" s="165"/>
      <c r="CF111" s="165"/>
      <c r="CG111" s="165"/>
      <c r="CH111" s="165"/>
      <c r="CI111" s="165"/>
      <c r="CJ111" s="165"/>
      <c r="CK111" s="165"/>
      <c r="CL111" s="165"/>
      <c r="CM111" s="165"/>
      <c r="CN111" s="165"/>
      <c r="CO111" s="165"/>
      <c r="CP111" s="165"/>
      <c r="CQ111" s="165"/>
      <c r="CR111" s="165"/>
      <c r="CS111" s="165"/>
      <c r="CT111" s="165"/>
      <c r="CU111" s="165"/>
      <c r="CV111" s="165"/>
      <c r="CW111" s="165"/>
      <c r="CX111" s="165"/>
      <c r="CY111" s="165"/>
      <c r="CZ111" s="165"/>
      <c r="DA111" s="165"/>
      <c r="DB111" s="165"/>
      <c r="DC111" s="165"/>
      <c r="DD111" s="165"/>
      <c r="DE111" s="165"/>
      <c r="DF111" s="165"/>
      <c r="DG111" s="165"/>
      <c r="DH111" s="165"/>
      <c r="DI111" s="165"/>
      <c r="DJ111" s="165"/>
      <c r="DK111" s="165"/>
      <c r="DL111" s="165"/>
      <c r="DM111" s="165"/>
      <c r="DN111" s="165"/>
      <c r="DO111" s="165"/>
      <c r="DP111" s="165"/>
      <c r="DQ111" s="165"/>
      <c r="DR111" s="165"/>
      <c r="DS111" s="165"/>
      <c r="DT111" s="165"/>
      <c r="DU111" s="165"/>
      <c r="DV111" s="165"/>
      <c r="DW111" s="165"/>
      <c r="DX111" s="165"/>
      <c r="DY111" s="165"/>
      <c r="DZ111" s="165"/>
      <c r="EA111" s="165"/>
      <c r="EB111" s="165"/>
      <c r="EC111" s="165"/>
      <c r="ED111" s="165"/>
      <c r="EE111" s="165"/>
      <c r="EF111" s="165"/>
      <c r="EG111" s="165"/>
      <c r="EH111" s="165"/>
      <c r="EI111" s="165"/>
      <c r="EJ111" s="165"/>
      <c r="EK111" s="165"/>
      <c r="EL111" s="165"/>
      <c r="EM111" s="165"/>
      <c r="EN111" s="165"/>
      <c r="EO111" s="165"/>
      <c r="EP111" s="165"/>
      <c r="EQ111" s="165"/>
      <c r="ER111" s="165"/>
      <c r="ES111" s="165"/>
      <c r="ET111" s="165"/>
      <c r="EU111" s="165"/>
      <c r="EV111" s="165"/>
      <c r="EW111" s="165"/>
      <c r="EX111" s="165"/>
      <c r="EY111" s="165"/>
      <c r="EZ111" s="165"/>
      <c r="FA111" s="165"/>
      <c r="FB111" s="165"/>
      <c r="FC111" s="165"/>
      <c r="FD111" s="165"/>
      <c r="FE111" s="165"/>
      <c r="FF111" s="165"/>
      <c r="FG111" s="165"/>
      <c r="FH111" s="165"/>
      <c r="FI111" s="165"/>
      <c r="FJ111" s="165"/>
      <c r="FK111" s="165"/>
      <c r="FL111" s="165"/>
      <c r="FM111" s="165"/>
      <c r="FN111" s="165"/>
      <c r="FO111" s="165"/>
      <c r="FP111" s="165"/>
      <c r="FQ111" s="165"/>
      <c r="FR111" s="165"/>
      <c r="FS111" s="165"/>
      <c r="FT111" s="165"/>
      <c r="FU111" s="165"/>
      <c r="FV111" s="165"/>
      <c r="FW111" s="165"/>
      <c r="FX111" s="165"/>
    </row>
    <row r="112" spans="1:180" s="162" customFormat="1" ht="36.75" customHeight="1">
      <c r="B112" s="324"/>
      <c r="C112" s="1041"/>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2"/>
      <c r="AA112" s="1042"/>
      <c r="AB112" s="1042"/>
      <c r="AC112" s="1042"/>
      <c r="AD112" s="1042"/>
      <c r="AE112" s="1042"/>
      <c r="AF112" s="1042"/>
      <c r="AG112" s="1042"/>
      <c r="AH112" s="1042"/>
      <c r="AI112" s="1042"/>
      <c r="AJ112" s="1042"/>
      <c r="AK112" s="1042"/>
      <c r="AL112" s="1042"/>
      <c r="AM112" s="1042"/>
      <c r="AN112" s="1042"/>
      <c r="AO112" s="1042"/>
      <c r="AP112" s="1042"/>
      <c r="AQ112" s="1043"/>
      <c r="AR112" s="321"/>
      <c r="AS112" s="165"/>
      <c r="AT112" s="165"/>
      <c r="AU112" s="165"/>
      <c r="AV112" s="165"/>
      <c r="AW112" s="605" t="s">
        <v>502</v>
      </c>
      <c r="AX112" s="165"/>
      <c r="AY112" s="165"/>
      <c r="AZ112" s="165"/>
      <c r="BA112" s="165"/>
      <c r="BB112" s="165"/>
      <c r="BC112" s="165"/>
      <c r="BD112" s="165"/>
      <c r="BE112" s="165"/>
      <c r="BF112" s="165"/>
      <c r="BG112" s="165"/>
      <c r="BH112" s="165"/>
      <c r="BI112" s="165"/>
      <c r="BJ112" s="165"/>
      <c r="BK112" s="165"/>
      <c r="BL112" s="165"/>
      <c r="BM112" s="165"/>
      <c r="BN112" s="165"/>
      <c r="BO112" s="165"/>
      <c r="BP112" s="165"/>
      <c r="BQ112" s="165"/>
      <c r="BR112" s="165"/>
      <c r="BS112" s="165"/>
      <c r="BT112" s="165"/>
      <c r="BU112" s="165"/>
      <c r="BV112" s="165"/>
      <c r="BW112" s="165"/>
      <c r="BX112" s="165"/>
      <c r="BY112" s="165"/>
      <c r="BZ112" s="165"/>
      <c r="CA112" s="165"/>
      <c r="CB112" s="165"/>
      <c r="CC112" s="165"/>
      <c r="CD112" s="165"/>
      <c r="CE112" s="165"/>
      <c r="CF112" s="165"/>
      <c r="CG112" s="165"/>
      <c r="CH112" s="165"/>
      <c r="CI112" s="165"/>
      <c r="CJ112" s="165"/>
      <c r="CK112" s="165"/>
      <c r="CL112" s="165"/>
      <c r="CM112" s="165"/>
      <c r="CN112" s="165"/>
      <c r="CO112" s="165"/>
      <c r="CP112" s="165"/>
      <c r="CQ112" s="165"/>
      <c r="CR112" s="165"/>
      <c r="CS112" s="165"/>
      <c r="CT112" s="165"/>
      <c r="CU112" s="165"/>
      <c r="CV112" s="165"/>
      <c r="CW112" s="165"/>
      <c r="CX112" s="165"/>
      <c r="CY112" s="165"/>
      <c r="CZ112" s="165"/>
      <c r="DA112" s="165"/>
      <c r="DB112" s="165"/>
      <c r="DC112" s="165"/>
      <c r="DD112" s="165"/>
      <c r="DE112" s="165"/>
      <c r="DF112" s="165"/>
      <c r="DG112" s="165"/>
      <c r="DH112" s="165"/>
      <c r="DI112" s="165"/>
      <c r="DJ112" s="165"/>
      <c r="DK112" s="165"/>
      <c r="DL112" s="165"/>
      <c r="DM112" s="165"/>
      <c r="DN112" s="165"/>
      <c r="DO112" s="165"/>
      <c r="DP112" s="165"/>
      <c r="DQ112" s="165"/>
      <c r="DR112" s="165"/>
      <c r="DS112" s="165"/>
      <c r="DT112" s="165"/>
      <c r="DU112" s="165"/>
      <c r="DV112" s="165"/>
      <c r="DW112" s="165"/>
      <c r="DX112" s="165"/>
      <c r="DY112" s="165"/>
      <c r="DZ112" s="165"/>
      <c r="EA112" s="165"/>
      <c r="EB112" s="165"/>
      <c r="EC112" s="165"/>
      <c r="ED112" s="165"/>
      <c r="EE112" s="165"/>
      <c r="EF112" s="165"/>
      <c r="EG112" s="165"/>
      <c r="EH112" s="165"/>
      <c r="EI112" s="165"/>
      <c r="EJ112" s="165"/>
      <c r="EK112" s="165"/>
      <c r="EL112" s="165"/>
      <c r="EM112" s="165"/>
      <c r="EN112" s="165"/>
      <c r="EO112" s="165"/>
      <c r="EP112" s="165"/>
      <c r="EQ112" s="165"/>
      <c r="ER112" s="165"/>
      <c r="ES112" s="165"/>
      <c r="ET112" s="165"/>
      <c r="EU112" s="165"/>
      <c r="EV112" s="165"/>
      <c r="EW112" s="165"/>
      <c r="EX112" s="165"/>
      <c r="EY112" s="165"/>
      <c r="EZ112" s="165"/>
      <c r="FA112" s="165"/>
      <c r="FB112" s="165"/>
      <c r="FC112" s="165"/>
      <c r="FD112" s="165"/>
      <c r="FE112" s="165"/>
      <c r="FF112" s="165"/>
      <c r="FG112" s="165"/>
      <c r="FH112" s="165"/>
      <c r="FI112" s="165"/>
      <c r="FJ112" s="165"/>
      <c r="FK112" s="165"/>
      <c r="FL112" s="165"/>
      <c r="FM112" s="165"/>
      <c r="FN112" s="165"/>
      <c r="FO112" s="165"/>
      <c r="FP112" s="165"/>
      <c r="FQ112" s="165"/>
      <c r="FR112" s="165"/>
      <c r="FS112" s="165"/>
      <c r="FT112" s="165"/>
      <c r="FU112" s="165"/>
      <c r="FV112" s="165"/>
      <c r="FW112" s="165"/>
      <c r="FX112" s="165"/>
    </row>
    <row r="113" spans="2:180" s="162" customFormat="1" ht="39.75" customHeight="1">
      <c r="B113" s="324"/>
      <c r="C113" s="1041"/>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2"/>
      <c r="AA113" s="1042"/>
      <c r="AB113" s="1042"/>
      <c r="AC113" s="1042"/>
      <c r="AD113" s="1042"/>
      <c r="AE113" s="1042"/>
      <c r="AF113" s="1042"/>
      <c r="AG113" s="1042"/>
      <c r="AH113" s="1042"/>
      <c r="AI113" s="1042"/>
      <c r="AJ113" s="1042"/>
      <c r="AK113" s="1042"/>
      <c r="AL113" s="1042"/>
      <c r="AM113" s="1042"/>
      <c r="AN113" s="1042"/>
      <c r="AO113" s="1042"/>
      <c r="AP113" s="1042"/>
      <c r="AQ113" s="1043"/>
      <c r="AR113" s="321"/>
      <c r="AS113" s="165"/>
      <c r="AT113" s="165"/>
      <c r="AU113" s="165"/>
      <c r="AV113" s="165"/>
      <c r="AW113" s="605" t="s">
        <v>503</v>
      </c>
      <c r="AX113" s="165"/>
      <c r="AY113" s="165"/>
      <c r="AZ113" s="165"/>
      <c r="BA113" s="165"/>
      <c r="BB113" s="165"/>
      <c r="BC113" s="165"/>
      <c r="BD113" s="165"/>
      <c r="BE113" s="165"/>
      <c r="BF113" s="165"/>
      <c r="BG113" s="165"/>
      <c r="BH113" s="165"/>
      <c r="BI113" s="165"/>
      <c r="BJ113" s="165"/>
      <c r="BK113" s="165"/>
      <c r="BL113" s="165"/>
      <c r="BM113" s="165"/>
      <c r="BN113" s="165"/>
      <c r="BO113" s="165"/>
      <c r="BP113" s="165"/>
      <c r="BQ113" s="165"/>
      <c r="BR113" s="165"/>
      <c r="BS113" s="165"/>
      <c r="BT113" s="165"/>
      <c r="BU113" s="165"/>
      <c r="BV113" s="165"/>
      <c r="BW113" s="165"/>
      <c r="BX113" s="165"/>
      <c r="BY113" s="165"/>
      <c r="BZ113" s="165"/>
      <c r="CA113" s="165"/>
      <c r="CB113" s="165"/>
      <c r="CC113" s="165"/>
      <c r="CD113" s="165"/>
      <c r="CE113" s="165"/>
      <c r="CF113" s="165"/>
      <c r="CG113" s="165"/>
      <c r="CH113" s="165"/>
      <c r="CI113" s="165"/>
      <c r="CJ113" s="165"/>
      <c r="CK113" s="165"/>
      <c r="CL113" s="165"/>
      <c r="CM113" s="165"/>
      <c r="CN113" s="165"/>
      <c r="CO113" s="165"/>
      <c r="CP113" s="165"/>
      <c r="CQ113" s="165"/>
      <c r="CR113" s="165"/>
      <c r="CS113" s="165"/>
      <c r="CT113" s="165"/>
      <c r="CU113" s="165"/>
      <c r="CV113" s="165"/>
      <c r="CW113" s="165"/>
      <c r="CX113" s="165"/>
      <c r="CY113" s="165"/>
      <c r="CZ113" s="165"/>
      <c r="DA113" s="165"/>
      <c r="DB113" s="165"/>
      <c r="DC113" s="165"/>
      <c r="DD113" s="165"/>
      <c r="DE113" s="165"/>
      <c r="DF113" s="165"/>
      <c r="DG113" s="165"/>
      <c r="DH113" s="165"/>
      <c r="DI113" s="165"/>
      <c r="DJ113" s="165"/>
      <c r="DK113" s="165"/>
      <c r="DL113" s="165"/>
      <c r="DM113" s="165"/>
      <c r="DN113" s="165"/>
      <c r="DO113" s="165"/>
      <c r="DP113" s="165"/>
      <c r="DQ113" s="165"/>
      <c r="DR113" s="165"/>
      <c r="DS113" s="165"/>
      <c r="DT113" s="165"/>
      <c r="DU113" s="165"/>
      <c r="DV113" s="165"/>
      <c r="DW113" s="165"/>
      <c r="DX113" s="165"/>
      <c r="DY113" s="165"/>
      <c r="DZ113" s="165"/>
      <c r="EA113" s="165"/>
      <c r="EB113" s="165"/>
      <c r="EC113" s="165"/>
      <c r="ED113" s="165"/>
      <c r="EE113" s="165"/>
      <c r="EF113" s="165"/>
      <c r="EG113" s="165"/>
      <c r="EH113" s="165"/>
      <c r="EI113" s="165"/>
      <c r="EJ113" s="165"/>
      <c r="EK113" s="165"/>
      <c r="EL113" s="165"/>
      <c r="EM113" s="165"/>
      <c r="EN113" s="165"/>
      <c r="EO113" s="165"/>
      <c r="EP113" s="165"/>
      <c r="EQ113" s="165"/>
      <c r="ER113" s="165"/>
      <c r="ES113" s="165"/>
      <c r="ET113" s="165"/>
      <c r="EU113" s="165"/>
      <c r="EV113" s="165"/>
      <c r="EW113" s="165"/>
      <c r="EX113" s="165"/>
      <c r="EY113" s="165"/>
      <c r="EZ113" s="165"/>
      <c r="FA113" s="165"/>
      <c r="FB113" s="165"/>
      <c r="FC113" s="165"/>
      <c r="FD113" s="165"/>
      <c r="FE113" s="165"/>
      <c r="FF113" s="165"/>
      <c r="FG113" s="165"/>
      <c r="FH113" s="165"/>
      <c r="FI113" s="165"/>
      <c r="FJ113" s="165"/>
      <c r="FK113" s="165"/>
      <c r="FL113" s="165"/>
      <c r="FM113" s="165"/>
      <c r="FN113" s="165"/>
      <c r="FO113" s="165"/>
      <c r="FP113" s="165"/>
      <c r="FQ113" s="165"/>
      <c r="FR113" s="165"/>
      <c r="FS113" s="165"/>
      <c r="FT113" s="165"/>
      <c r="FU113" s="165"/>
      <c r="FV113" s="165"/>
      <c r="FW113" s="165"/>
      <c r="FX113" s="165"/>
    </row>
    <row r="114" spans="2:180" s="162" customFormat="1" ht="32.25" customHeight="1">
      <c r="B114" s="324"/>
      <c r="C114" s="1044"/>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5"/>
      <c r="AA114" s="1045"/>
      <c r="AB114" s="1045"/>
      <c r="AC114" s="1045"/>
      <c r="AD114" s="1045"/>
      <c r="AE114" s="1045"/>
      <c r="AF114" s="1045"/>
      <c r="AG114" s="1045"/>
      <c r="AH114" s="1045"/>
      <c r="AI114" s="1045"/>
      <c r="AJ114" s="1045"/>
      <c r="AK114" s="1045"/>
      <c r="AL114" s="1045"/>
      <c r="AM114" s="1045"/>
      <c r="AN114" s="1045"/>
      <c r="AO114" s="1045"/>
      <c r="AP114" s="1045"/>
      <c r="AQ114" s="1046"/>
      <c r="AR114" s="321"/>
      <c r="AS114" s="165"/>
      <c r="AT114" s="165"/>
      <c r="AU114" s="165"/>
      <c r="AV114" s="165"/>
      <c r="AW114" s="605" t="s">
        <v>504</v>
      </c>
      <c r="AX114" s="165"/>
      <c r="AY114" s="165"/>
      <c r="AZ114" s="165"/>
      <c r="BA114" s="165"/>
      <c r="BB114" s="165"/>
      <c r="BC114" s="165"/>
      <c r="BD114" s="165"/>
      <c r="BE114" s="165"/>
      <c r="BF114" s="165"/>
      <c r="BG114" s="165"/>
      <c r="BH114" s="165"/>
      <c r="BI114" s="165"/>
      <c r="BJ114" s="165"/>
      <c r="BK114" s="165"/>
      <c r="BL114" s="165"/>
      <c r="BM114" s="165"/>
      <c r="BN114" s="165"/>
      <c r="BO114" s="165"/>
      <c r="BP114" s="165"/>
      <c r="BQ114" s="165"/>
      <c r="BR114" s="165"/>
      <c r="BS114" s="165"/>
      <c r="BT114" s="165"/>
      <c r="BU114" s="165"/>
      <c r="BV114" s="165"/>
      <c r="BW114" s="165"/>
      <c r="BX114" s="165"/>
      <c r="BY114" s="165"/>
      <c r="BZ114" s="165"/>
      <c r="CA114" s="165"/>
      <c r="CB114" s="165"/>
      <c r="CC114" s="165"/>
      <c r="CD114" s="165"/>
      <c r="CE114" s="165"/>
      <c r="CF114" s="165"/>
      <c r="CG114" s="165"/>
      <c r="CH114" s="165"/>
      <c r="CI114" s="165"/>
      <c r="CJ114" s="165"/>
      <c r="CK114" s="165"/>
      <c r="CL114" s="165"/>
      <c r="CM114" s="165"/>
      <c r="CN114" s="165"/>
      <c r="CO114" s="165"/>
      <c r="CP114" s="165"/>
      <c r="CQ114" s="165"/>
      <c r="CR114" s="165"/>
      <c r="CS114" s="165"/>
      <c r="CT114" s="165"/>
      <c r="CU114" s="165"/>
      <c r="CV114" s="165"/>
      <c r="CW114" s="165"/>
      <c r="CX114" s="165"/>
      <c r="CY114" s="165"/>
      <c r="CZ114" s="165"/>
      <c r="DA114" s="165"/>
      <c r="DB114" s="165"/>
      <c r="DC114" s="165"/>
      <c r="DD114" s="165"/>
      <c r="DE114" s="165"/>
      <c r="DF114" s="165"/>
      <c r="DG114" s="165"/>
      <c r="DH114" s="165"/>
      <c r="DI114" s="165"/>
      <c r="DJ114" s="165"/>
      <c r="DK114" s="165"/>
      <c r="DL114" s="165"/>
      <c r="DM114" s="165"/>
      <c r="DN114" s="165"/>
      <c r="DO114" s="165"/>
      <c r="DP114" s="165"/>
      <c r="DQ114" s="165"/>
      <c r="DR114" s="165"/>
      <c r="DS114" s="165"/>
      <c r="DT114" s="165"/>
      <c r="DU114" s="165"/>
      <c r="DV114" s="165"/>
      <c r="DW114" s="165"/>
      <c r="DX114" s="165"/>
      <c r="DY114" s="165"/>
      <c r="DZ114" s="165"/>
      <c r="EA114" s="165"/>
      <c r="EB114" s="165"/>
      <c r="EC114" s="165"/>
      <c r="ED114" s="165"/>
      <c r="EE114" s="165"/>
      <c r="EF114" s="165"/>
      <c r="EG114" s="165"/>
      <c r="EH114" s="165"/>
      <c r="EI114" s="165"/>
      <c r="EJ114" s="165"/>
      <c r="EK114" s="165"/>
      <c r="EL114" s="165"/>
      <c r="EM114" s="165"/>
      <c r="EN114" s="165"/>
      <c r="EO114" s="165"/>
      <c r="EP114" s="165"/>
      <c r="EQ114" s="165"/>
      <c r="ER114" s="165"/>
      <c r="ES114" s="165"/>
      <c r="ET114" s="165"/>
      <c r="EU114" s="165"/>
      <c r="EV114" s="165"/>
      <c r="EW114" s="165"/>
      <c r="EX114" s="165"/>
      <c r="EY114" s="165"/>
      <c r="EZ114" s="165"/>
      <c r="FA114" s="165"/>
      <c r="FB114" s="165"/>
      <c r="FC114" s="165"/>
      <c r="FD114" s="165"/>
      <c r="FE114" s="165"/>
      <c r="FF114" s="165"/>
      <c r="FG114" s="165"/>
      <c r="FH114" s="165"/>
      <c r="FI114" s="165"/>
      <c r="FJ114" s="165"/>
      <c r="FK114" s="165"/>
      <c r="FL114" s="165"/>
      <c r="FM114" s="165"/>
      <c r="FN114" s="165"/>
      <c r="FO114" s="165"/>
      <c r="FP114" s="165"/>
      <c r="FQ114" s="165"/>
      <c r="FR114" s="165"/>
      <c r="FS114" s="165"/>
      <c r="FT114" s="165"/>
      <c r="FU114" s="165"/>
      <c r="FV114" s="165"/>
      <c r="FW114" s="165"/>
      <c r="FX114" s="165"/>
    </row>
    <row r="115" spans="2:180" s="162" customFormat="1" ht="19.5" customHeight="1">
      <c r="B115" s="324"/>
      <c r="C115" s="325"/>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25"/>
      <c r="AD115" s="325"/>
      <c r="AE115" s="325"/>
      <c r="AF115" s="325"/>
      <c r="AG115" s="325"/>
      <c r="AH115" s="325"/>
      <c r="AI115" s="325"/>
      <c r="AJ115" s="325"/>
      <c r="AK115" s="325"/>
      <c r="AL115" s="325"/>
      <c r="AM115" s="325"/>
      <c r="AN115" s="325"/>
      <c r="AO115" s="325"/>
      <c r="AP115" s="325"/>
      <c r="AQ115" s="325"/>
      <c r="AR115" s="321"/>
      <c r="AS115" s="165"/>
      <c r="AT115" s="165"/>
      <c r="AU115" s="165"/>
      <c r="AV115" s="165"/>
      <c r="AW115" s="605" t="s">
        <v>505</v>
      </c>
      <c r="AX115" s="165"/>
      <c r="AY115" s="165"/>
      <c r="AZ115" s="165"/>
      <c r="BA115" s="165"/>
      <c r="BB115" s="165"/>
      <c r="BC115" s="165"/>
      <c r="BD115" s="165"/>
      <c r="BE115" s="165"/>
      <c r="BF115" s="165"/>
      <c r="BG115" s="165"/>
      <c r="BH115" s="165"/>
      <c r="BI115" s="165"/>
      <c r="BJ115" s="165"/>
      <c r="BK115" s="165"/>
      <c r="BL115" s="165"/>
      <c r="BM115" s="165"/>
      <c r="BN115" s="165"/>
      <c r="BO115" s="165"/>
      <c r="BP115" s="165"/>
      <c r="BQ115" s="165"/>
      <c r="BR115" s="165"/>
      <c r="BS115" s="165"/>
      <c r="BT115" s="165"/>
      <c r="BU115" s="165"/>
      <c r="BV115" s="165"/>
      <c r="BW115" s="165"/>
      <c r="BX115" s="165"/>
      <c r="BY115" s="165"/>
      <c r="BZ115" s="165"/>
      <c r="CA115" s="165"/>
      <c r="CB115" s="165"/>
      <c r="CC115" s="165"/>
      <c r="CD115" s="165"/>
      <c r="CE115" s="165"/>
      <c r="CF115" s="165"/>
      <c r="CG115" s="165"/>
      <c r="CH115" s="165"/>
      <c r="CI115" s="165"/>
      <c r="CJ115" s="165"/>
      <c r="CK115" s="165"/>
      <c r="CL115" s="165"/>
      <c r="CM115" s="165"/>
      <c r="CN115" s="165"/>
      <c r="CO115" s="165"/>
      <c r="CP115" s="165"/>
      <c r="CQ115" s="165"/>
      <c r="CR115" s="165"/>
      <c r="CS115" s="165"/>
      <c r="CT115" s="165"/>
      <c r="CU115" s="165"/>
      <c r="CV115" s="165"/>
      <c r="CW115" s="165"/>
      <c r="CX115" s="165"/>
      <c r="CY115" s="165"/>
      <c r="CZ115" s="165"/>
      <c r="DA115" s="165"/>
      <c r="DB115" s="165"/>
      <c r="DC115" s="165"/>
      <c r="DD115" s="165"/>
      <c r="DE115" s="165"/>
      <c r="DF115" s="165"/>
      <c r="DG115" s="165"/>
      <c r="DH115" s="165"/>
      <c r="DI115" s="165"/>
      <c r="DJ115" s="165"/>
      <c r="DK115" s="165"/>
      <c r="DL115" s="165"/>
      <c r="DM115" s="165"/>
      <c r="DN115" s="165"/>
      <c r="DO115" s="165"/>
      <c r="DP115" s="165"/>
      <c r="DQ115" s="165"/>
      <c r="DR115" s="165"/>
      <c r="DS115" s="165"/>
      <c r="DT115" s="165"/>
      <c r="DU115" s="165"/>
      <c r="DV115" s="165"/>
      <c r="DW115" s="165"/>
      <c r="DX115" s="165"/>
      <c r="DY115" s="165"/>
      <c r="DZ115" s="165"/>
      <c r="EA115" s="165"/>
      <c r="EB115" s="165"/>
      <c r="EC115" s="165"/>
      <c r="ED115" s="165"/>
      <c r="EE115" s="165"/>
      <c r="EF115" s="165"/>
      <c r="EG115" s="165"/>
      <c r="EH115" s="165"/>
      <c r="EI115" s="165"/>
      <c r="EJ115" s="165"/>
      <c r="EK115" s="165"/>
      <c r="EL115" s="165"/>
      <c r="EM115" s="165"/>
      <c r="EN115" s="165"/>
      <c r="EO115" s="165"/>
      <c r="EP115" s="165"/>
      <c r="EQ115" s="165"/>
      <c r="ER115" s="165"/>
      <c r="ES115" s="165"/>
      <c r="ET115" s="165"/>
      <c r="EU115" s="165"/>
      <c r="EV115" s="165"/>
      <c r="EW115" s="165"/>
      <c r="EX115" s="165"/>
      <c r="EY115" s="165"/>
      <c r="EZ115" s="165"/>
      <c r="FA115" s="165"/>
      <c r="FB115" s="165"/>
      <c r="FC115" s="165"/>
      <c r="FD115" s="165"/>
      <c r="FE115" s="165"/>
      <c r="FF115" s="165"/>
      <c r="FG115" s="165"/>
      <c r="FH115" s="165"/>
      <c r="FI115" s="165"/>
      <c r="FJ115" s="165"/>
      <c r="FK115" s="165"/>
      <c r="FL115" s="165"/>
      <c r="FM115" s="165"/>
      <c r="FN115" s="165"/>
      <c r="FO115" s="165"/>
      <c r="FP115" s="165"/>
      <c r="FQ115" s="165"/>
      <c r="FR115" s="165"/>
      <c r="FS115" s="165"/>
      <c r="FT115" s="165"/>
      <c r="FU115" s="165"/>
      <c r="FV115" s="165"/>
      <c r="FW115" s="165"/>
      <c r="FX115" s="165"/>
    </row>
    <row r="116" spans="2:180" s="162" customFormat="1" ht="12.75" customHeight="1">
      <c r="B116" s="318"/>
      <c r="C116" s="319" t="s">
        <v>84</v>
      </c>
      <c r="D116" s="261"/>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c r="AA116" s="261"/>
      <c r="AB116" s="261"/>
      <c r="AC116" s="261"/>
      <c r="AD116" s="261"/>
      <c r="AE116" s="261"/>
      <c r="AF116" s="261"/>
      <c r="AG116" s="261"/>
      <c r="AH116" s="261"/>
      <c r="AI116" s="261"/>
      <c r="AJ116" s="320"/>
      <c r="AK116" s="320"/>
      <c r="AL116" s="320"/>
      <c r="AM116" s="320"/>
      <c r="AN116" s="320"/>
      <c r="AO116" s="320"/>
      <c r="AP116" s="320"/>
      <c r="AQ116" s="320"/>
      <c r="AR116" s="321"/>
      <c r="AS116" s="165"/>
      <c r="AT116" s="165"/>
      <c r="AU116" s="165"/>
      <c r="AV116" s="165"/>
      <c r="AW116" s="605" t="s">
        <v>506</v>
      </c>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c r="BT116" s="165"/>
      <c r="BU116" s="165"/>
      <c r="BV116" s="165"/>
      <c r="BW116" s="165"/>
      <c r="BX116" s="165"/>
      <c r="BY116" s="165"/>
      <c r="BZ116" s="165"/>
      <c r="CA116" s="165"/>
      <c r="CB116" s="165"/>
      <c r="CC116" s="165"/>
      <c r="CD116" s="165"/>
      <c r="CE116" s="165"/>
      <c r="CF116" s="165"/>
      <c r="CG116" s="165"/>
      <c r="CH116" s="165"/>
      <c r="CI116" s="165"/>
      <c r="CJ116" s="165"/>
      <c r="CK116" s="165"/>
      <c r="CL116" s="165"/>
      <c r="CM116" s="165"/>
      <c r="CN116" s="165"/>
      <c r="CO116" s="165"/>
      <c r="CP116" s="165"/>
      <c r="CQ116" s="165"/>
      <c r="CR116" s="165"/>
      <c r="CS116" s="165"/>
      <c r="CT116" s="165"/>
      <c r="CU116" s="165"/>
      <c r="CV116" s="165"/>
      <c r="CW116" s="165"/>
      <c r="CX116" s="165"/>
      <c r="CY116" s="165"/>
      <c r="CZ116" s="165"/>
      <c r="DA116" s="165"/>
      <c r="DB116" s="165"/>
      <c r="DC116" s="165"/>
      <c r="DD116" s="165"/>
      <c r="DE116" s="165"/>
      <c r="DF116" s="165"/>
      <c r="DG116" s="165"/>
      <c r="DH116" s="165"/>
      <c r="DI116" s="165"/>
      <c r="DJ116" s="165"/>
      <c r="DK116" s="165"/>
      <c r="DL116" s="165"/>
      <c r="DM116" s="165"/>
      <c r="DN116" s="165"/>
      <c r="DO116" s="165"/>
      <c r="DP116" s="165"/>
      <c r="DQ116" s="165"/>
      <c r="DR116" s="165"/>
      <c r="DS116" s="165"/>
      <c r="DT116" s="165"/>
      <c r="DU116" s="165"/>
      <c r="DV116" s="165"/>
      <c r="DW116" s="165"/>
      <c r="DX116" s="165"/>
      <c r="DY116" s="165"/>
      <c r="DZ116" s="165"/>
      <c r="EA116" s="165"/>
      <c r="EB116" s="165"/>
      <c r="EC116" s="165"/>
      <c r="ED116" s="165"/>
      <c r="EE116" s="165"/>
      <c r="EF116" s="165"/>
      <c r="EG116" s="165"/>
      <c r="EH116" s="165"/>
      <c r="EI116" s="165"/>
      <c r="EJ116" s="165"/>
      <c r="EK116" s="165"/>
      <c r="EL116" s="165"/>
      <c r="EM116" s="165"/>
      <c r="EN116" s="165"/>
      <c r="EO116" s="165"/>
      <c r="EP116" s="165"/>
      <c r="EQ116" s="165"/>
      <c r="ER116" s="165"/>
      <c r="ES116" s="165"/>
      <c r="ET116" s="165"/>
      <c r="EU116" s="165"/>
      <c r="EV116" s="165"/>
      <c r="EW116" s="165"/>
      <c r="EX116" s="165"/>
      <c r="EY116" s="165"/>
      <c r="EZ116" s="165"/>
      <c r="FA116" s="165"/>
      <c r="FB116" s="165"/>
      <c r="FC116" s="165"/>
      <c r="FD116" s="165"/>
      <c r="FE116" s="165"/>
      <c r="FF116" s="165"/>
      <c r="FG116" s="165"/>
      <c r="FH116" s="165"/>
      <c r="FI116" s="165"/>
      <c r="FJ116" s="165"/>
      <c r="FK116" s="165"/>
      <c r="FL116" s="165"/>
      <c r="FM116" s="165"/>
      <c r="FN116" s="165"/>
      <c r="FO116" s="165"/>
      <c r="FP116" s="165"/>
      <c r="FQ116" s="165"/>
      <c r="FR116" s="165"/>
      <c r="FS116" s="165"/>
      <c r="FT116" s="165"/>
      <c r="FU116" s="165"/>
      <c r="FV116" s="165"/>
      <c r="FW116" s="165"/>
      <c r="FX116" s="165"/>
    </row>
    <row r="117" spans="2:180" s="162" customFormat="1" ht="12.75" customHeight="1">
      <c r="B117" s="324"/>
      <c r="C117" s="1037" t="s">
        <v>365</v>
      </c>
      <c r="D117" s="1037"/>
      <c r="E117" s="1037"/>
      <c r="F117" s="1037"/>
      <c r="G117" s="1037"/>
      <c r="H117" s="1037"/>
      <c r="I117" s="1037"/>
      <c r="J117" s="1037"/>
      <c r="K117" s="1037"/>
      <c r="L117" s="1037"/>
      <c r="M117" s="1037"/>
      <c r="N117" s="1037"/>
      <c r="O117" s="1037"/>
      <c r="P117" s="1037"/>
      <c r="Q117" s="1037"/>
      <c r="R117" s="1037"/>
      <c r="S117" s="1037"/>
      <c r="T117" s="1037"/>
      <c r="U117" s="1037"/>
      <c r="V117" s="1037"/>
      <c r="W117" s="1037"/>
      <c r="X117" s="1037"/>
      <c r="Y117" s="1037"/>
      <c r="Z117" s="1037"/>
      <c r="AA117" s="1037"/>
      <c r="AB117" s="1037"/>
      <c r="AC117" s="1037"/>
      <c r="AD117" s="1037"/>
      <c r="AE117" s="1037"/>
      <c r="AF117" s="1037"/>
      <c r="AG117" s="1037"/>
      <c r="AH117" s="1037"/>
      <c r="AI117" s="1037"/>
      <c r="AJ117" s="1037"/>
      <c r="AK117" s="1037"/>
      <c r="AL117" s="1037"/>
      <c r="AM117" s="1037"/>
      <c r="AN117" s="1037"/>
      <c r="AO117" s="1037"/>
      <c r="AP117" s="1037"/>
      <c r="AQ117" s="1037"/>
      <c r="AR117" s="321"/>
      <c r="AS117" s="165"/>
      <c r="AT117" s="165"/>
      <c r="AU117" s="165"/>
      <c r="AV117" s="165"/>
      <c r="AW117" s="605" t="s">
        <v>507</v>
      </c>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c r="BT117" s="165"/>
      <c r="BU117" s="165"/>
      <c r="BV117" s="165"/>
      <c r="BW117" s="165"/>
      <c r="BX117" s="165"/>
      <c r="BY117" s="165"/>
      <c r="BZ117" s="165"/>
      <c r="CA117" s="165"/>
      <c r="CB117" s="165"/>
      <c r="CC117" s="165"/>
      <c r="CD117" s="165"/>
      <c r="CE117" s="165"/>
      <c r="CF117" s="165"/>
      <c r="CG117" s="165"/>
      <c r="CH117" s="165"/>
      <c r="CI117" s="165"/>
      <c r="CJ117" s="165"/>
      <c r="CK117" s="165"/>
      <c r="CL117" s="165"/>
      <c r="CM117" s="165"/>
      <c r="CN117" s="165"/>
      <c r="CO117" s="165"/>
      <c r="CP117" s="165"/>
      <c r="CQ117" s="165"/>
      <c r="CR117" s="165"/>
      <c r="CS117" s="165"/>
      <c r="CT117" s="165"/>
      <c r="CU117" s="165"/>
      <c r="CV117" s="165"/>
      <c r="CW117" s="165"/>
      <c r="CX117" s="165"/>
      <c r="CY117" s="165"/>
      <c r="CZ117" s="165"/>
      <c r="DA117" s="165"/>
      <c r="DB117" s="165"/>
      <c r="DC117" s="165"/>
      <c r="DD117" s="165"/>
      <c r="DE117" s="165"/>
      <c r="DF117" s="165"/>
      <c r="DG117" s="165"/>
      <c r="DH117" s="165"/>
      <c r="DI117" s="165"/>
      <c r="DJ117" s="165"/>
      <c r="DK117" s="165"/>
      <c r="DL117" s="165"/>
      <c r="DM117" s="165"/>
      <c r="DN117" s="165"/>
      <c r="DO117" s="165"/>
      <c r="DP117" s="165"/>
      <c r="DQ117" s="165"/>
      <c r="DR117" s="165"/>
      <c r="DS117" s="165"/>
      <c r="DT117" s="165"/>
      <c r="DU117" s="165"/>
      <c r="DV117" s="165"/>
      <c r="DW117" s="165"/>
      <c r="DX117" s="165"/>
      <c r="DY117" s="165"/>
      <c r="DZ117" s="165"/>
      <c r="EA117" s="165"/>
      <c r="EB117" s="165"/>
      <c r="EC117" s="165"/>
      <c r="ED117" s="165"/>
      <c r="EE117" s="165"/>
      <c r="EF117" s="165"/>
      <c r="EG117" s="165"/>
      <c r="EH117" s="165"/>
      <c r="EI117" s="165"/>
      <c r="EJ117" s="165"/>
      <c r="EK117" s="165"/>
      <c r="EL117" s="165"/>
      <c r="EM117" s="165"/>
      <c r="EN117" s="165"/>
      <c r="EO117" s="165"/>
      <c r="EP117" s="165"/>
      <c r="EQ117" s="165"/>
      <c r="ER117" s="165"/>
      <c r="ES117" s="165"/>
      <c r="ET117" s="165"/>
      <c r="EU117" s="165"/>
      <c r="EV117" s="165"/>
      <c r="EW117" s="165"/>
      <c r="EX117" s="165"/>
      <c r="EY117" s="165"/>
      <c r="EZ117" s="165"/>
      <c r="FA117" s="165"/>
      <c r="FB117" s="165"/>
      <c r="FC117" s="165"/>
      <c r="FD117" s="165"/>
      <c r="FE117" s="165"/>
      <c r="FF117" s="165"/>
      <c r="FG117" s="165"/>
      <c r="FH117" s="165"/>
      <c r="FI117" s="165"/>
      <c r="FJ117" s="165"/>
      <c r="FK117" s="165"/>
      <c r="FL117" s="165"/>
      <c r="FM117" s="165"/>
      <c r="FN117" s="165"/>
      <c r="FO117" s="165"/>
      <c r="FP117" s="165"/>
      <c r="FQ117" s="165"/>
      <c r="FR117" s="165"/>
      <c r="FS117" s="165"/>
      <c r="FT117" s="165"/>
      <c r="FU117" s="165"/>
      <c r="FV117" s="165"/>
      <c r="FW117" s="165"/>
      <c r="FX117" s="165"/>
    </row>
    <row r="118" spans="2:180" s="162" customFormat="1" ht="19.5" customHeight="1">
      <c r="B118" s="324"/>
      <c r="C118" s="1037"/>
      <c r="D118" s="1037"/>
      <c r="E118" s="1037"/>
      <c r="F118" s="1037"/>
      <c r="G118" s="1037"/>
      <c r="H118" s="1037"/>
      <c r="I118" s="1037"/>
      <c r="J118" s="1037"/>
      <c r="K118" s="1037"/>
      <c r="L118" s="1037"/>
      <c r="M118" s="1037"/>
      <c r="N118" s="1037"/>
      <c r="O118" s="1037"/>
      <c r="P118" s="1037"/>
      <c r="Q118" s="1037"/>
      <c r="R118" s="1037"/>
      <c r="S118" s="1037"/>
      <c r="T118" s="1037"/>
      <c r="U118" s="1037"/>
      <c r="V118" s="1037"/>
      <c r="W118" s="1037"/>
      <c r="X118" s="1037"/>
      <c r="Y118" s="1037"/>
      <c r="Z118" s="1037"/>
      <c r="AA118" s="1037"/>
      <c r="AB118" s="1037"/>
      <c r="AC118" s="1037"/>
      <c r="AD118" s="1037"/>
      <c r="AE118" s="1037"/>
      <c r="AF118" s="1037"/>
      <c r="AG118" s="1037"/>
      <c r="AH118" s="1037"/>
      <c r="AI118" s="1037"/>
      <c r="AJ118" s="1037"/>
      <c r="AK118" s="1037"/>
      <c r="AL118" s="1037"/>
      <c r="AM118" s="1037"/>
      <c r="AN118" s="1037"/>
      <c r="AO118" s="1037"/>
      <c r="AP118" s="1037"/>
      <c r="AQ118" s="1037"/>
      <c r="AR118" s="321"/>
      <c r="AS118" s="165"/>
      <c r="AT118" s="165"/>
      <c r="AU118" s="165"/>
      <c r="AV118" s="165"/>
      <c r="AW118" s="605" t="s">
        <v>508</v>
      </c>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c r="BS118" s="165"/>
      <c r="BT118" s="165"/>
      <c r="BU118" s="165"/>
      <c r="BV118" s="165"/>
      <c r="BW118" s="165"/>
      <c r="BX118" s="165"/>
      <c r="BY118" s="165"/>
      <c r="BZ118" s="165"/>
      <c r="CA118" s="165"/>
      <c r="CB118" s="165"/>
      <c r="CC118" s="165"/>
      <c r="CD118" s="165"/>
      <c r="CE118" s="165"/>
      <c r="CF118" s="165"/>
      <c r="CG118" s="165"/>
      <c r="CH118" s="165"/>
      <c r="CI118" s="165"/>
      <c r="CJ118" s="165"/>
      <c r="CK118" s="165"/>
      <c r="CL118" s="165"/>
      <c r="CM118" s="165"/>
      <c r="CN118" s="165"/>
      <c r="CO118" s="165"/>
      <c r="CP118" s="165"/>
      <c r="CQ118" s="165"/>
      <c r="CR118" s="165"/>
      <c r="CS118" s="165"/>
      <c r="CT118" s="165"/>
      <c r="CU118" s="165"/>
      <c r="CV118" s="165"/>
      <c r="CW118" s="165"/>
      <c r="CX118" s="165"/>
      <c r="CY118" s="165"/>
      <c r="CZ118" s="165"/>
      <c r="DA118" s="165"/>
      <c r="DB118" s="165"/>
      <c r="DC118" s="165"/>
      <c r="DD118" s="165"/>
      <c r="DE118" s="165"/>
      <c r="DF118" s="165"/>
      <c r="DG118" s="165"/>
      <c r="DH118" s="165"/>
      <c r="DI118" s="165"/>
      <c r="DJ118" s="165"/>
      <c r="DK118" s="165"/>
      <c r="DL118" s="165"/>
      <c r="DM118" s="165"/>
      <c r="DN118" s="165"/>
      <c r="DO118" s="165"/>
      <c r="DP118" s="165"/>
      <c r="DQ118" s="165"/>
      <c r="DR118" s="165"/>
      <c r="DS118" s="165"/>
      <c r="DT118" s="165"/>
      <c r="DU118" s="165"/>
      <c r="DV118" s="165"/>
      <c r="DW118" s="165"/>
      <c r="DX118" s="165"/>
      <c r="DY118" s="165"/>
      <c r="DZ118" s="165"/>
      <c r="EA118" s="165"/>
      <c r="EB118" s="165"/>
      <c r="EC118" s="165"/>
      <c r="ED118" s="165"/>
      <c r="EE118" s="165"/>
      <c r="EF118" s="165"/>
      <c r="EG118" s="165"/>
      <c r="EH118" s="165"/>
      <c r="EI118" s="165"/>
      <c r="EJ118" s="165"/>
      <c r="EK118" s="165"/>
      <c r="EL118" s="165"/>
      <c r="EM118" s="165"/>
      <c r="EN118" s="165"/>
      <c r="EO118" s="165"/>
      <c r="EP118" s="165"/>
      <c r="EQ118" s="165"/>
      <c r="ER118" s="165"/>
      <c r="ES118" s="165"/>
      <c r="ET118" s="165"/>
      <c r="EU118" s="165"/>
      <c r="EV118" s="165"/>
      <c r="EW118" s="165"/>
      <c r="EX118" s="165"/>
      <c r="EY118" s="165"/>
      <c r="EZ118" s="165"/>
      <c r="FA118" s="165"/>
      <c r="FB118" s="165"/>
      <c r="FC118" s="165"/>
      <c r="FD118" s="165"/>
      <c r="FE118" s="165"/>
      <c r="FF118" s="165"/>
      <c r="FG118" s="165"/>
      <c r="FH118" s="165"/>
      <c r="FI118" s="165"/>
      <c r="FJ118" s="165"/>
      <c r="FK118" s="165"/>
      <c r="FL118" s="165"/>
      <c r="FM118" s="165"/>
      <c r="FN118" s="165"/>
      <c r="FO118" s="165"/>
      <c r="FP118" s="165"/>
      <c r="FQ118" s="165"/>
      <c r="FR118" s="165"/>
      <c r="FS118" s="165"/>
      <c r="FT118" s="165"/>
      <c r="FU118" s="165"/>
      <c r="FV118" s="165"/>
      <c r="FW118" s="165"/>
      <c r="FX118" s="165"/>
    </row>
    <row r="119" spans="2:180" s="162" customFormat="1" ht="18.75" customHeight="1">
      <c r="B119" s="324"/>
      <c r="C119" s="1279" t="s">
        <v>85</v>
      </c>
      <c r="D119" s="1279"/>
      <c r="E119" s="1279"/>
      <c r="F119" s="1279"/>
      <c r="G119" s="1279"/>
      <c r="H119" s="1279"/>
      <c r="I119" s="1279"/>
      <c r="J119" s="1279"/>
      <c r="K119" s="1279"/>
      <c r="L119" s="1279"/>
      <c r="M119" s="1279"/>
      <c r="N119" s="1279"/>
      <c r="O119" s="326"/>
      <c r="P119" s="326"/>
      <c r="Q119" s="326"/>
      <c r="R119" s="326"/>
      <c r="S119" s="326"/>
      <c r="T119" s="326"/>
      <c r="U119" s="326"/>
      <c r="V119" s="326"/>
      <c r="W119" s="326"/>
      <c r="X119" s="326"/>
      <c r="Y119" s="326"/>
      <c r="Z119" s="326"/>
      <c r="AA119" s="326"/>
      <c r="AB119" s="326"/>
      <c r="AC119" s="326"/>
      <c r="AD119" s="326"/>
      <c r="AE119" s="326"/>
      <c r="AF119" s="326"/>
      <c r="AG119" s="326"/>
      <c r="AH119" s="326"/>
      <c r="AI119" s="326"/>
      <c r="AJ119" s="326"/>
      <c r="AK119" s="326"/>
      <c r="AL119" s="326"/>
      <c r="AM119" s="326"/>
      <c r="AN119" s="326"/>
      <c r="AO119" s="326"/>
      <c r="AP119" s="326"/>
      <c r="AQ119" s="326"/>
      <c r="AR119" s="321"/>
      <c r="AS119" s="165"/>
      <c r="AT119" s="165"/>
      <c r="AU119" s="165"/>
      <c r="AV119" s="165"/>
      <c r="AW119" s="605" t="s">
        <v>509</v>
      </c>
      <c r="AX119" s="165"/>
      <c r="AY119" s="165"/>
      <c r="AZ119" s="165"/>
      <c r="BA119" s="165"/>
      <c r="BB119" s="165"/>
      <c r="BC119" s="165"/>
      <c r="BD119" s="165"/>
      <c r="BE119" s="165"/>
      <c r="BF119" s="165"/>
      <c r="BG119" s="165"/>
      <c r="BH119" s="165"/>
      <c r="BI119" s="165"/>
      <c r="BJ119" s="165"/>
      <c r="BK119" s="165"/>
      <c r="BL119" s="165"/>
      <c r="BM119" s="165"/>
      <c r="BN119" s="165"/>
      <c r="BO119" s="165"/>
      <c r="BP119" s="165"/>
      <c r="BQ119" s="165"/>
      <c r="BR119" s="165"/>
      <c r="BS119" s="165"/>
      <c r="BT119" s="165"/>
      <c r="BU119" s="165"/>
      <c r="BV119" s="165"/>
      <c r="BW119" s="165"/>
      <c r="BX119" s="165"/>
      <c r="BY119" s="165"/>
      <c r="BZ119" s="165"/>
      <c r="CA119" s="165"/>
      <c r="CB119" s="165"/>
      <c r="CC119" s="165"/>
      <c r="CD119" s="165"/>
      <c r="CE119" s="165"/>
      <c r="CF119" s="165"/>
      <c r="CG119" s="165"/>
      <c r="CH119" s="165"/>
      <c r="CI119" s="165"/>
      <c r="CJ119" s="165"/>
      <c r="CK119" s="165"/>
      <c r="CL119" s="165"/>
      <c r="CM119" s="165"/>
      <c r="CN119" s="165"/>
      <c r="CO119" s="165"/>
      <c r="CP119" s="165"/>
      <c r="CQ119" s="165"/>
      <c r="CR119" s="165"/>
      <c r="CS119" s="165"/>
      <c r="CT119" s="165"/>
      <c r="CU119" s="165"/>
      <c r="CV119" s="165"/>
      <c r="CW119" s="165"/>
      <c r="CX119" s="165"/>
      <c r="CY119" s="165"/>
      <c r="CZ119" s="165"/>
      <c r="DA119" s="165"/>
      <c r="DB119" s="165"/>
      <c r="DC119" s="165"/>
      <c r="DD119" s="165"/>
      <c r="DE119" s="165"/>
      <c r="DF119" s="165"/>
      <c r="DG119" s="165"/>
      <c r="DH119" s="165"/>
      <c r="DI119" s="165"/>
      <c r="DJ119" s="165"/>
      <c r="DK119" s="165"/>
      <c r="DL119" s="165"/>
      <c r="DM119" s="165"/>
      <c r="DN119" s="165"/>
      <c r="DO119" s="165"/>
      <c r="DP119" s="165"/>
      <c r="DQ119" s="165"/>
      <c r="DR119" s="165"/>
      <c r="DS119" s="165"/>
      <c r="DT119" s="165"/>
      <c r="DU119" s="165"/>
      <c r="DV119" s="165"/>
      <c r="DW119" s="165"/>
      <c r="DX119" s="165"/>
      <c r="DY119" s="165"/>
      <c r="DZ119" s="165"/>
      <c r="EA119" s="165"/>
      <c r="EB119" s="165"/>
      <c r="EC119" s="165"/>
      <c r="ED119" s="165"/>
      <c r="EE119" s="165"/>
      <c r="EF119" s="165"/>
      <c r="EG119" s="165"/>
      <c r="EH119" s="165"/>
      <c r="EI119" s="165"/>
      <c r="EJ119" s="165"/>
      <c r="EK119" s="165"/>
      <c r="EL119" s="165"/>
      <c r="EM119" s="165"/>
      <c r="EN119" s="165"/>
      <c r="EO119" s="165"/>
      <c r="EP119" s="165"/>
      <c r="EQ119" s="165"/>
      <c r="ER119" s="165"/>
      <c r="ES119" s="165"/>
      <c r="ET119" s="165"/>
      <c r="EU119" s="165"/>
      <c r="EV119" s="165"/>
      <c r="EW119" s="165"/>
      <c r="EX119" s="165"/>
      <c r="EY119" s="165"/>
      <c r="EZ119" s="165"/>
      <c r="FA119" s="165"/>
      <c r="FB119" s="165"/>
      <c r="FC119" s="165"/>
      <c r="FD119" s="165"/>
      <c r="FE119" s="165"/>
      <c r="FF119" s="165"/>
      <c r="FG119" s="165"/>
      <c r="FH119" s="165"/>
      <c r="FI119" s="165"/>
      <c r="FJ119" s="165"/>
      <c r="FK119" s="165"/>
      <c r="FL119" s="165"/>
      <c r="FM119" s="165"/>
      <c r="FN119" s="165"/>
      <c r="FO119" s="165"/>
      <c r="FP119" s="165"/>
      <c r="FQ119" s="165"/>
      <c r="FR119" s="165"/>
      <c r="FS119" s="165"/>
      <c r="FT119" s="165"/>
      <c r="FU119" s="165"/>
      <c r="FV119" s="165"/>
      <c r="FW119" s="165"/>
      <c r="FX119" s="165"/>
    </row>
    <row r="120" spans="2:180" s="162" customFormat="1" ht="18.75" customHeight="1">
      <c r="B120" s="324"/>
      <c r="C120" s="761"/>
      <c r="D120" s="762"/>
      <c r="E120" s="762"/>
      <c r="F120" s="762"/>
      <c r="G120" s="762"/>
      <c r="H120" s="762"/>
      <c r="I120" s="762"/>
      <c r="J120" s="762"/>
      <c r="K120" s="762"/>
      <c r="L120" s="762"/>
      <c r="M120" s="762"/>
      <c r="N120" s="762"/>
      <c r="O120" s="762"/>
      <c r="P120" s="762"/>
      <c r="Q120" s="762"/>
      <c r="R120" s="762"/>
      <c r="S120" s="762"/>
      <c r="T120" s="762"/>
      <c r="U120" s="762"/>
      <c r="V120" s="762"/>
      <c r="W120" s="762"/>
      <c r="X120" s="762"/>
      <c r="Y120" s="762"/>
      <c r="Z120" s="762"/>
      <c r="AA120" s="762"/>
      <c r="AB120" s="762"/>
      <c r="AC120" s="762"/>
      <c r="AD120" s="762"/>
      <c r="AE120" s="762"/>
      <c r="AF120" s="762"/>
      <c r="AG120" s="762"/>
      <c r="AH120" s="762"/>
      <c r="AI120" s="762"/>
      <c r="AJ120" s="762"/>
      <c r="AK120" s="762"/>
      <c r="AL120" s="762"/>
      <c r="AM120" s="762"/>
      <c r="AN120" s="762"/>
      <c r="AO120" s="762"/>
      <c r="AP120" s="762"/>
      <c r="AQ120" s="763"/>
      <c r="AR120" s="321"/>
      <c r="AS120" s="165"/>
      <c r="AT120" s="165"/>
      <c r="AU120" s="165"/>
      <c r="AV120" s="165"/>
      <c r="AW120" s="605" t="s">
        <v>510</v>
      </c>
      <c r="AX120" s="165"/>
      <c r="AY120" s="165"/>
      <c r="AZ120" s="165"/>
      <c r="BA120" s="165"/>
      <c r="BB120" s="165"/>
      <c r="BC120" s="165"/>
      <c r="BD120" s="165"/>
      <c r="BE120" s="165"/>
      <c r="BF120" s="165"/>
      <c r="BG120" s="165"/>
      <c r="BH120" s="165"/>
      <c r="BI120" s="165"/>
      <c r="BJ120" s="165"/>
      <c r="BK120" s="165"/>
      <c r="BL120" s="165"/>
      <c r="BM120" s="165"/>
      <c r="BN120" s="165"/>
      <c r="BO120" s="165"/>
      <c r="BP120" s="165"/>
      <c r="BQ120" s="165"/>
      <c r="BR120" s="165"/>
      <c r="BS120" s="165"/>
      <c r="BT120" s="165"/>
      <c r="BU120" s="165"/>
      <c r="BV120" s="165"/>
      <c r="BW120" s="165"/>
      <c r="BX120" s="165"/>
      <c r="BY120" s="165"/>
      <c r="BZ120" s="165"/>
      <c r="CA120" s="165"/>
      <c r="CB120" s="165"/>
      <c r="CC120" s="165"/>
      <c r="CD120" s="165"/>
      <c r="CE120" s="165"/>
      <c r="CF120" s="165"/>
      <c r="CG120" s="165"/>
      <c r="CH120" s="165"/>
      <c r="CI120" s="165"/>
      <c r="CJ120" s="165"/>
      <c r="CK120" s="165"/>
      <c r="CL120" s="165"/>
      <c r="CM120" s="165"/>
      <c r="CN120" s="165"/>
      <c r="CO120" s="165"/>
      <c r="CP120" s="165"/>
      <c r="CQ120" s="165"/>
      <c r="CR120" s="165"/>
      <c r="CS120" s="165"/>
      <c r="CT120" s="165"/>
      <c r="CU120" s="165"/>
      <c r="CV120" s="165"/>
      <c r="CW120" s="165"/>
      <c r="CX120" s="165"/>
      <c r="CY120" s="165"/>
      <c r="CZ120" s="165"/>
      <c r="DA120" s="165"/>
      <c r="DB120" s="165"/>
      <c r="DC120" s="165"/>
      <c r="DD120" s="165"/>
      <c r="DE120" s="165"/>
      <c r="DF120" s="165"/>
      <c r="DG120" s="165"/>
      <c r="DH120" s="165"/>
      <c r="DI120" s="165"/>
      <c r="DJ120" s="165"/>
      <c r="DK120" s="165"/>
      <c r="DL120" s="165"/>
      <c r="DM120" s="165"/>
      <c r="DN120" s="165"/>
      <c r="DO120" s="165"/>
      <c r="DP120" s="165"/>
      <c r="DQ120" s="165"/>
      <c r="DR120" s="165"/>
      <c r="DS120" s="165"/>
      <c r="DT120" s="165"/>
      <c r="DU120" s="165"/>
      <c r="DV120" s="165"/>
      <c r="DW120" s="165"/>
      <c r="DX120" s="165"/>
      <c r="DY120" s="165"/>
      <c r="DZ120" s="165"/>
      <c r="EA120" s="165"/>
      <c r="EB120" s="165"/>
      <c r="EC120" s="165"/>
      <c r="ED120" s="165"/>
      <c r="EE120" s="165"/>
      <c r="EF120" s="165"/>
      <c r="EG120" s="165"/>
      <c r="EH120" s="165"/>
      <c r="EI120" s="165"/>
      <c r="EJ120" s="165"/>
      <c r="EK120" s="165"/>
      <c r="EL120" s="165"/>
      <c r="EM120" s="165"/>
      <c r="EN120" s="165"/>
      <c r="EO120" s="165"/>
      <c r="EP120" s="165"/>
      <c r="EQ120" s="165"/>
      <c r="ER120" s="165"/>
      <c r="ES120" s="165"/>
      <c r="ET120" s="165"/>
      <c r="EU120" s="165"/>
      <c r="EV120" s="165"/>
      <c r="EW120" s="165"/>
      <c r="EX120" s="165"/>
      <c r="EY120" s="165"/>
      <c r="EZ120" s="165"/>
      <c r="FA120" s="165"/>
      <c r="FB120" s="165"/>
      <c r="FC120" s="165"/>
      <c r="FD120" s="165"/>
      <c r="FE120" s="165"/>
      <c r="FF120" s="165"/>
      <c r="FG120" s="165"/>
      <c r="FH120" s="165"/>
      <c r="FI120" s="165"/>
      <c r="FJ120" s="165"/>
      <c r="FK120" s="165"/>
      <c r="FL120" s="165"/>
      <c r="FM120" s="165"/>
      <c r="FN120" s="165"/>
      <c r="FO120" s="165"/>
      <c r="FP120" s="165"/>
      <c r="FQ120" s="165"/>
      <c r="FR120" s="165"/>
      <c r="FS120" s="165"/>
      <c r="FT120" s="165"/>
      <c r="FU120" s="165"/>
      <c r="FV120" s="165"/>
      <c r="FW120" s="165"/>
      <c r="FX120" s="165"/>
    </row>
    <row r="121" spans="2:180" s="162" customFormat="1" ht="12.75" customHeight="1">
      <c r="B121" s="324"/>
      <c r="C121" s="764"/>
      <c r="D121" s="765"/>
      <c r="E121" s="765"/>
      <c r="F121" s="765"/>
      <c r="G121" s="765"/>
      <c r="H121" s="765"/>
      <c r="I121" s="765"/>
      <c r="J121" s="765"/>
      <c r="K121" s="765"/>
      <c r="L121" s="765"/>
      <c r="M121" s="765"/>
      <c r="N121" s="765"/>
      <c r="O121" s="765"/>
      <c r="P121" s="765"/>
      <c r="Q121" s="765"/>
      <c r="R121" s="765"/>
      <c r="S121" s="765"/>
      <c r="T121" s="765"/>
      <c r="U121" s="765"/>
      <c r="V121" s="765"/>
      <c r="W121" s="765"/>
      <c r="X121" s="765"/>
      <c r="Y121" s="765"/>
      <c r="Z121" s="765"/>
      <c r="AA121" s="765"/>
      <c r="AB121" s="765"/>
      <c r="AC121" s="765"/>
      <c r="AD121" s="765"/>
      <c r="AE121" s="765"/>
      <c r="AF121" s="765"/>
      <c r="AG121" s="765"/>
      <c r="AH121" s="765"/>
      <c r="AI121" s="765"/>
      <c r="AJ121" s="765"/>
      <c r="AK121" s="765"/>
      <c r="AL121" s="765"/>
      <c r="AM121" s="765"/>
      <c r="AN121" s="765"/>
      <c r="AO121" s="765"/>
      <c r="AP121" s="765"/>
      <c r="AQ121" s="766"/>
      <c r="AR121" s="321"/>
      <c r="AS121" s="165"/>
      <c r="AT121" s="165"/>
      <c r="AU121" s="165"/>
      <c r="AV121" s="165"/>
      <c r="AW121" s="605" t="s">
        <v>511</v>
      </c>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c r="BS121" s="165"/>
      <c r="BT121" s="165"/>
      <c r="BU121" s="165"/>
      <c r="BV121" s="165"/>
      <c r="BW121" s="165"/>
      <c r="BX121" s="165"/>
      <c r="BY121" s="165"/>
      <c r="BZ121" s="165"/>
      <c r="CA121" s="165"/>
      <c r="CB121" s="165"/>
      <c r="CC121" s="165"/>
      <c r="CD121" s="165"/>
      <c r="CE121" s="165"/>
      <c r="CF121" s="165"/>
      <c r="CG121" s="165"/>
      <c r="CH121" s="165"/>
      <c r="CI121" s="165"/>
      <c r="CJ121" s="165"/>
      <c r="CK121" s="165"/>
      <c r="CL121" s="165"/>
      <c r="CM121" s="165"/>
      <c r="CN121" s="165"/>
      <c r="CO121" s="165"/>
      <c r="CP121" s="165"/>
      <c r="CQ121" s="165"/>
      <c r="CR121" s="165"/>
      <c r="CS121" s="165"/>
      <c r="CT121" s="165"/>
      <c r="CU121" s="165"/>
      <c r="CV121" s="165"/>
      <c r="CW121" s="165"/>
      <c r="CX121" s="165"/>
      <c r="CY121" s="165"/>
      <c r="CZ121" s="165"/>
      <c r="DA121" s="165"/>
      <c r="DB121" s="165"/>
      <c r="DC121" s="165"/>
      <c r="DD121" s="165"/>
      <c r="DE121" s="165"/>
      <c r="DF121" s="165"/>
      <c r="DG121" s="165"/>
      <c r="DH121" s="165"/>
      <c r="DI121" s="165"/>
      <c r="DJ121" s="165"/>
      <c r="DK121" s="165"/>
      <c r="DL121" s="165"/>
      <c r="DM121" s="165"/>
      <c r="DN121" s="165"/>
      <c r="DO121" s="165"/>
      <c r="DP121" s="165"/>
      <c r="DQ121" s="165"/>
      <c r="DR121" s="165"/>
      <c r="DS121" s="165"/>
      <c r="DT121" s="165"/>
      <c r="DU121" s="165"/>
      <c r="DV121" s="165"/>
      <c r="DW121" s="165"/>
      <c r="DX121" s="165"/>
      <c r="DY121" s="165"/>
      <c r="DZ121" s="165"/>
      <c r="EA121" s="165"/>
      <c r="EB121" s="165"/>
      <c r="EC121" s="165"/>
      <c r="ED121" s="165"/>
      <c r="EE121" s="165"/>
      <c r="EF121" s="165"/>
      <c r="EG121" s="165"/>
      <c r="EH121" s="165"/>
      <c r="EI121" s="165"/>
      <c r="EJ121" s="165"/>
      <c r="EK121" s="165"/>
      <c r="EL121" s="165"/>
      <c r="EM121" s="165"/>
      <c r="EN121" s="165"/>
      <c r="EO121" s="165"/>
      <c r="EP121" s="165"/>
      <c r="EQ121" s="165"/>
      <c r="ER121" s="165"/>
      <c r="ES121" s="165"/>
      <c r="ET121" s="165"/>
      <c r="EU121" s="165"/>
      <c r="EV121" s="165"/>
      <c r="EW121" s="165"/>
      <c r="EX121" s="165"/>
      <c r="EY121" s="165"/>
      <c r="EZ121" s="165"/>
      <c r="FA121" s="165"/>
      <c r="FB121" s="165"/>
      <c r="FC121" s="165"/>
      <c r="FD121" s="165"/>
      <c r="FE121" s="165"/>
      <c r="FF121" s="165"/>
      <c r="FG121" s="165"/>
      <c r="FH121" s="165"/>
      <c r="FI121" s="165"/>
      <c r="FJ121" s="165"/>
      <c r="FK121" s="165"/>
      <c r="FL121" s="165"/>
      <c r="FM121" s="165"/>
      <c r="FN121" s="165"/>
      <c r="FO121" s="165"/>
      <c r="FP121" s="165"/>
      <c r="FQ121" s="165"/>
      <c r="FR121" s="165"/>
      <c r="FS121" s="165"/>
      <c r="FT121" s="165"/>
      <c r="FU121" s="165"/>
      <c r="FV121" s="165"/>
      <c r="FW121" s="165"/>
      <c r="FX121" s="165"/>
    </row>
    <row r="122" spans="2:180" s="162" customFormat="1" ht="11.25" customHeight="1">
      <c r="B122" s="324"/>
      <c r="C122" s="327"/>
      <c r="D122" s="327"/>
      <c r="E122" s="327"/>
      <c r="F122" s="327"/>
      <c r="G122" s="327"/>
      <c r="H122" s="327"/>
      <c r="I122" s="327"/>
      <c r="J122" s="327"/>
      <c r="K122" s="327"/>
      <c r="L122" s="327"/>
      <c r="M122" s="327"/>
      <c r="N122" s="327"/>
      <c r="O122" s="327"/>
      <c r="P122" s="327"/>
      <c r="Q122" s="327"/>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1"/>
      <c r="AS122" s="165"/>
      <c r="AT122" s="165"/>
      <c r="AU122" s="165"/>
      <c r="AV122" s="165"/>
      <c r="AW122" s="605" t="s">
        <v>512</v>
      </c>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c r="BS122" s="165"/>
      <c r="BT122" s="165"/>
      <c r="BU122" s="165"/>
      <c r="BV122" s="165"/>
      <c r="BW122" s="165"/>
      <c r="BX122" s="165"/>
      <c r="BY122" s="165"/>
      <c r="BZ122" s="165"/>
      <c r="CA122" s="165"/>
      <c r="CB122" s="165"/>
      <c r="CC122" s="165"/>
      <c r="CD122" s="165"/>
      <c r="CE122" s="165"/>
      <c r="CF122" s="165"/>
      <c r="CG122" s="165"/>
      <c r="CH122" s="165"/>
      <c r="CI122" s="165"/>
      <c r="CJ122" s="165"/>
      <c r="CK122" s="165"/>
      <c r="CL122" s="165"/>
      <c r="CM122" s="165"/>
      <c r="CN122" s="165"/>
      <c r="CO122" s="165"/>
      <c r="CP122" s="165"/>
      <c r="CQ122" s="165"/>
      <c r="CR122" s="165"/>
      <c r="CS122" s="165"/>
      <c r="CT122" s="165"/>
      <c r="CU122" s="165"/>
      <c r="CV122" s="165"/>
      <c r="CW122" s="165"/>
      <c r="CX122" s="165"/>
      <c r="CY122" s="165"/>
      <c r="CZ122" s="165"/>
      <c r="DA122" s="165"/>
      <c r="DB122" s="165"/>
      <c r="DC122" s="165"/>
      <c r="DD122" s="165"/>
      <c r="DE122" s="165"/>
      <c r="DF122" s="165"/>
      <c r="DG122" s="165"/>
      <c r="DH122" s="165"/>
      <c r="DI122" s="165"/>
      <c r="DJ122" s="165"/>
      <c r="DK122" s="165"/>
      <c r="DL122" s="165"/>
      <c r="DM122" s="165"/>
      <c r="DN122" s="165"/>
      <c r="DO122" s="165"/>
      <c r="DP122" s="165"/>
      <c r="DQ122" s="165"/>
      <c r="DR122" s="165"/>
      <c r="DS122" s="165"/>
      <c r="DT122" s="165"/>
      <c r="DU122" s="165"/>
      <c r="DV122" s="165"/>
      <c r="DW122" s="165"/>
      <c r="DX122" s="165"/>
      <c r="DY122" s="165"/>
      <c r="DZ122" s="165"/>
      <c r="EA122" s="165"/>
      <c r="EB122" s="165"/>
      <c r="EC122" s="165"/>
      <c r="ED122" s="165"/>
      <c r="EE122" s="165"/>
      <c r="EF122" s="165"/>
      <c r="EG122" s="165"/>
      <c r="EH122" s="165"/>
      <c r="EI122" s="165"/>
      <c r="EJ122" s="165"/>
      <c r="EK122" s="165"/>
      <c r="EL122" s="165"/>
      <c r="EM122" s="165"/>
      <c r="EN122" s="165"/>
      <c r="EO122" s="165"/>
      <c r="EP122" s="165"/>
      <c r="EQ122" s="165"/>
      <c r="ER122" s="165"/>
      <c r="ES122" s="165"/>
      <c r="ET122" s="165"/>
      <c r="EU122" s="165"/>
      <c r="EV122" s="165"/>
      <c r="EW122" s="165"/>
      <c r="EX122" s="165"/>
      <c r="EY122" s="165"/>
      <c r="EZ122" s="165"/>
      <c r="FA122" s="165"/>
      <c r="FB122" s="165"/>
      <c r="FC122" s="165"/>
      <c r="FD122" s="165"/>
      <c r="FE122" s="165"/>
      <c r="FF122" s="165"/>
      <c r="FG122" s="165"/>
      <c r="FH122" s="165"/>
      <c r="FI122" s="165"/>
      <c r="FJ122" s="165"/>
      <c r="FK122" s="165"/>
      <c r="FL122" s="165"/>
      <c r="FM122" s="165"/>
      <c r="FN122" s="165"/>
      <c r="FO122" s="165"/>
      <c r="FP122" s="165"/>
      <c r="FQ122" s="165"/>
      <c r="FR122" s="165"/>
      <c r="FS122" s="165"/>
      <c r="FT122" s="165"/>
      <c r="FU122" s="165"/>
      <c r="FV122" s="165"/>
      <c r="FW122" s="165"/>
      <c r="FX122" s="165"/>
    </row>
    <row r="123" spans="2:180" s="162" customFormat="1" ht="19.5" customHeight="1">
      <c r="B123" s="324"/>
      <c r="C123" s="1279" t="s">
        <v>86</v>
      </c>
      <c r="D123" s="1279"/>
      <c r="E123" s="1279"/>
      <c r="F123" s="1279"/>
      <c r="G123" s="1279"/>
      <c r="H123" s="1279"/>
      <c r="I123" s="1279"/>
      <c r="J123" s="1279"/>
      <c r="K123" s="1279"/>
      <c r="L123" s="1279"/>
      <c r="M123" s="1279"/>
      <c r="N123" s="1279"/>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28"/>
      <c r="AK123" s="328"/>
      <c r="AL123" s="328"/>
      <c r="AM123" s="328"/>
      <c r="AN123" s="328"/>
      <c r="AO123" s="328"/>
      <c r="AP123" s="328"/>
      <c r="AQ123" s="328"/>
      <c r="AR123" s="321"/>
      <c r="AS123" s="165"/>
      <c r="AT123" s="165"/>
      <c r="AU123" s="165"/>
      <c r="AV123" s="165"/>
      <c r="AW123" s="605" t="s">
        <v>513</v>
      </c>
      <c r="AX123" s="165"/>
      <c r="AY123" s="165"/>
      <c r="AZ123" s="165"/>
      <c r="BA123" s="165"/>
      <c r="BB123" s="165"/>
      <c r="BC123" s="165"/>
      <c r="BD123" s="165"/>
      <c r="BE123" s="165"/>
      <c r="BF123" s="165"/>
      <c r="BG123" s="165"/>
      <c r="BH123" s="165"/>
      <c r="BI123" s="165"/>
      <c r="BJ123" s="165"/>
      <c r="BK123" s="165"/>
      <c r="BL123" s="165"/>
      <c r="BM123" s="165"/>
      <c r="BN123" s="165"/>
      <c r="BO123" s="165"/>
      <c r="BP123" s="165"/>
      <c r="BQ123" s="165"/>
      <c r="BR123" s="165"/>
      <c r="BS123" s="165"/>
      <c r="BT123" s="165"/>
      <c r="BU123" s="165"/>
      <c r="BV123" s="165"/>
      <c r="BW123" s="165"/>
      <c r="BX123" s="165"/>
      <c r="BY123" s="165"/>
      <c r="BZ123" s="165"/>
      <c r="CA123" s="165"/>
      <c r="CB123" s="165"/>
      <c r="CC123" s="165"/>
      <c r="CD123" s="165"/>
      <c r="CE123" s="165"/>
      <c r="CF123" s="165"/>
      <c r="CG123" s="165"/>
      <c r="CH123" s="165"/>
      <c r="CI123" s="165"/>
      <c r="CJ123" s="165"/>
      <c r="CK123" s="165"/>
      <c r="CL123" s="165"/>
      <c r="CM123" s="165"/>
      <c r="CN123" s="165"/>
      <c r="CO123" s="165"/>
      <c r="CP123" s="165"/>
      <c r="CQ123" s="165"/>
      <c r="CR123" s="165"/>
      <c r="CS123" s="165"/>
      <c r="CT123" s="165"/>
      <c r="CU123" s="165"/>
      <c r="CV123" s="165"/>
      <c r="CW123" s="165"/>
      <c r="CX123" s="165"/>
      <c r="CY123" s="165"/>
      <c r="CZ123" s="165"/>
      <c r="DA123" s="165"/>
      <c r="DB123" s="165"/>
      <c r="DC123" s="165"/>
      <c r="DD123" s="165"/>
      <c r="DE123" s="165"/>
      <c r="DF123" s="165"/>
      <c r="DG123" s="165"/>
      <c r="DH123" s="165"/>
      <c r="DI123" s="165"/>
      <c r="DJ123" s="165"/>
      <c r="DK123" s="165"/>
      <c r="DL123" s="165"/>
      <c r="DM123" s="165"/>
      <c r="DN123" s="165"/>
      <c r="DO123" s="165"/>
      <c r="DP123" s="165"/>
      <c r="DQ123" s="165"/>
      <c r="DR123" s="165"/>
      <c r="DS123" s="165"/>
      <c r="DT123" s="165"/>
      <c r="DU123" s="165"/>
      <c r="DV123" s="165"/>
      <c r="DW123" s="165"/>
      <c r="DX123" s="165"/>
      <c r="DY123" s="165"/>
      <c r="DZ123" s="165"/>
      <c r="EA123" s="165"/>
      <c r="EB123" s="165"/>
      <c r="EC123" s="165"/>
      <c r="ED123" s="165"/>
      <c r="EE123" s="165"/>
      <c r="EF123" s="165"/>
      <c r="EG123" s="165"/>
      <c r="EH123" s="165"/>
      <c r="EI123" s="165"/>
      <c r="EJ123" s="165"/>
      <c r="EK123" s="165"/>
      <c r="EL123" s="165"/>
      <c r="EM123" s="165"/>
      <c r="EN123" s="165"/>
      <c r="EO123" s="165"/>
      <c r="EP123" s="165"/>
      <c r="EQ123" s="165"/>
      <c r="ER123" s="165"/>
      <c r="ES123" s="165"/>
      <c r="ET123" s="165"/>
      <c r="EU123" s="165"/>
      <c r="EV123" s="165"/>
      <c r="EW123" s="165"/>
      <c r="EX123" s="165"/>
      <c r="EY123" s="165"/>
      <c r="EZ123" s="165"/>
      <c r="FA123" s="165"/>
      <c r="FB123" s="165"/>
      <c r="FC123" s="165"/>
      <c r="FD123" s="165"/>
      <c r="FE123" s="165"/>
      <c r="FF123" s="165"/>
      <c r="FG123" s="165"/>
      <c r="FH123" s="165"/>
      <c r="FI123" s="165"/>
      <c r="FJ123" s="165"/>
      <c r="FK123" s="165"/>
      <c r="FL123" s="165"/>
      <c r="FM123" s="165"/>
      <c r="FN123" s="165"/>
      <c r="FO123" s="165"/>
      <c r="FP123" s="165"/>
      <c r="FQ123" s="165"/>
      <c r="FR123" s="165"/>
      <c r="FS123" s="165"/>
      <c r="FT123" s="165"/>
      <c r="FU123" s="165"/>
      <c r="FV123" s="165"/>
      <c r="FW123" s="165"/>
      <c r="FX123" s="165"/>
    </row>
    <row r="124" spans="2:180" s="162" customFormat="1" ht="29.25" customHeight="1">
      <c r="B124" s="324"/>
      <c r="C124" s="591">
        <v>1</v>
      </c>
      <c r="D124" s="767"/>
      <c r="E124" s="768"/>
      <c r="F124" s="768"/>
      <c r="G124" s="768"/>
      <c r="H124" s="768"/>
      <c r="I124" s="768"/>
      <c r="J124" s="768"/>
      <c r="K124" s="768"/>
      <c r="L124" s="768"/>
      <c r="M124" s="768"/>
      <c r="N124" s="768"/>
      <c r="O124" s="768"/>
      <c r="P124" s="768"/>
      <c r="Q124" s="768"/>
      <c r="R124" s="768"/>
      <c r="S124" s="768"/>
      <c r="T124" s="768"/>
      <c r="U124" s="768"/>
      <c r="V124" s="768"/>
      <c r="W124" s="768"/>
      <c r="X124" s="768"/>
      <c r="Y124" s="768"/>
      <c r="Z124" s="768"/>
      <c r="AA124" s="768"/>
      <c r="AB124" s="768"/>
      <c r="AC124" s="768"/>
      <c r="AD124" s="768"/>
      <c r="AE124" s="768"/>
      <c r="AF124" s="768"/>
      <c r="AG124" s="768"/>
      <c r="AH124" s="768"/>
      <c r="AI124" s="768"/>
      <c r="AJ124" s="768"/>
      <c r="AK124" s="768"/>
      <c r="AL124" s="768"/>
      <c r="AM124" s="768"/>
      <c r="AN124" s="768"/>
      <c r="AO124" s="768"/>
      <c r="AP124" s="768"/>
      <c r="AQ124" s="769"/>
      <c r="AR124" s="321"/>
      <c r="AS124" s="165"/>
      <c r="AT124" s="165"/>
      <c r="AU124" s="165"/>
      <c r="AV124" s="165"/>
      <c r="AW124" s="605" t="s">
        <v>514</v>
      </c>
      <c r="AX124" s="165"/>
      <c r="AY124" s="165"/>
      <c r="AZ124" s="165"/>
      <c r="BA124" s="165"/>
      <c r="BB124" s="165"/>
      <c r="BC124" s="165"/>
      <c r="BD124" s="165"/>
      <c r="BE124" s="165"/>
      <c r="BF124" s="165"/>
      <c r="BG124" s="165"/>
      <c r="BH124" s="165"/>
      <c r="BI124" s="165"/>
      <c r="BJ124" s="165"/>
      <c r="BK124" s="165"/>
      <c r="BL124" s="165"/>
      <c r="BM124" s="165"/>
      <c r="BN124" s="165"/>
      <c r="BO124" s="165"/>
      <c r="BP124" s="165"/>
      <c r="BQ124" s="165"/>
      <c r="BR124" s="165"/>
      <c r="BS124" s="165"/>
      <c r="BT124" s="165"/>
      <c r="BU124" s="165"/>
      <c r="BV124" s="165"/>
      <c r="BW124" s="165"/>
      <c r="BX124" s="165"/>
      <c r="BY124" s="165"/>
      <c r="BZ124" s="165"/>
      <c r="CA124" s="165"/>
      <c r="CB124" s="165"/>
      <c r="CC124" s="165"/>
      <c r="CD124" s="165"/>
      <c r="CE124" s="165"/>
      <c r="CF124" s="165"/>
      <c r="CG124" s="165"/>
      <c r="CH124" s="165"/>
      <c r="CI124" s="165"/>
      <c r="CJ124" s="165"/>
      <c r="CK124" s="165"/>
      <c r="CL124" s="165"/>
      <c r="CM124" s="165"/>
      <c r="CN124" s="165"/>
      <c r="CO124" s="165"/>
      <c r="CP124" s="165"/>
      <c r="CQ124" s="165"/>
      <c r="CR124" s="165"/>
      <c r="CS124" s="165"/>
      <c r="CT124" s="165"/>
      <c r="CU124" s="165"/>
      <c r="CV124" s="165"/>
      <c r="CW124" s="165"/>
      <c r="CX124" s="165"/>
      <c r="CY124" s="165"/>
      <c r="CZ124" s="165"/>
      <c r="DA124" s="165"/>
      <c r="DB124" s="165"/>
      <c r="DC124" s="165"/>
      <c r="DD124" s="165"/>
      <c r="DE124" s="165"/>
      <c r="DF124" s="165"/>
      <c r="DG124" s="165"/>
      <c r="DH124" s="165"/>
      <c r="DI124" s="165"/>
      <c r="DJ124" s="165"/>
      <c r="DK124" s="165"/>
      <c r="DL124" s="165"/>
      <c r="DM124" s="165"/>
      <c r="DN124" s="165"/>
      <c r="DO124" s="165"/>
      <c r="DP124" s="165"/>
      <c r="DQ124" s="165"/>
      <c r="DR124" s="165"/>
      <c r="DS124" s="165"/>
      <c r="DT124" s="165"/>
      <c r="DU124" s="165"/>
      <c r="DV124" s="165"/>
      <c r="DW124" s="165"/>
      <c r="DX124" s="165"/>
      <c r="DY124" s="165"/>
      <c r="DZ124" s="165"/>
      <c r="EA124" s="165"/>
      <c r="EB124" s="165"/>
      <c r="EC124" s="165"/>
      <c r="ED124" s="165"/>
      <c r="EE124" s="165"/>
      <c r="EF124" s="165"/>
      <c r="EG124" s="165"/>
      <c r="EH124" s="165"/>
      <c r="EI124" s="165"/>
      <c r="EJ124" s="165"/>
      <c r="EK124" s="165"/>
      <c r="EL124" s="165"/>
      <c r="EM124" s="165"/>
      <c r="EN124" s="165"/>
      <c r="EO124" s="165"/>
      <c r="EP124" s="165"/>
      <c r="EQ124" s="165"/>
      <c r="ER124" s="165"/>
      <c r="ES124" s="165"/>
      <c r="ET124" s="165"/>
      <c r="EU124" s="165"/>
      <c r="EV124" s="165"/>
      <c r="EW124" s="165"/>
      <c r="EX124" s="165"/>
      <c r="EY124" s="165"/>
      <c r="EZ124" s="165"/>
      <c r="FA124" s="165"/>
      <c r="FB124" s="165"/>
      <c r="FC124" s="165"/>
      <c r="FD124" s="165"/>
      <c r="FE124" s="165"/>
      <c r="FF124" s="165"/>
      <c r="FG124" s="165"/>
      <c r="FH124" s="165"/>
      <c r="FI124" s="165"/>
      <c r="FJ124" s="165"/>
      <c r="FK124" s="165"/>
      <c r="FL124" s="165"/>
      <c r="FM124" s="165"/>
      <c r="FN124" s="165"/>
      <c r="FO124" s="165"/>
      <c r="FP124" s="165"/>
      <c r="FQ124" s="165"/>
      <c r="FR124" s="165"/>
      <c r="FS124" s="165"/>
      <c r="FT124" s="165"/>
      <c r="FU124" s="165"/>
      <c r="FV124" s="165"/>
      <c r="FW124" s="165"/>
      <c r="FX124" s="165"/>
    </row>
    <row r="125" spans="2:180" s="162" customFormat="1" ht="29.25" customHeight="1">
      <c r="B125" s="324"/>
      <c r="C125" s="592">
        <v>2</v>
      </c>
      <c r="D125" s="767"/>
      <c r="E125" s="768"/>
      <c r="F125" s="768"/>
      <c r="G125" s="768"/>
      <c r="H125" s="768"/>
      <c r="I125" s="768"/>
      <c r="J125" s="768"/>
      <c r="K125" s="768"/>
      <c r="L125" s="768"/>
      <c r="M125" s="768"/>
      <c r="N125" s="768"/>
      <c r="O125" s="768"/>
      <c r="P125" s="768"/>
      <c r="Q125" s="768"/>
      <c r="R125" s="768"/>
      <c r="S125" s="768"/>
      <c r="T125" s="768"/>
      <c r="U125" s="768"/>
      <c r="V125" s="768"/>
      <c r="W125" s="768"/>
      <c r="X125" s="768"/>
      <c r="Y125" s="768"/>
      <c r="Z125" s="768"/>
      <c r="AA125" s="768"/>
      <c r="AB125" s="768"/>
      <c r="AC125" s="768"/>
      <c r="AD125" s="768"/>
      <c r="AE125" s="768"/>
      <c r="AF125" s="768"/>
      <c r="AG125" s="768"/>
      <c r="AH125" s="768"/>
      <c r="AI125" s="768"/>
      <c r="AJ125" s="768"/>
      <c r="AK125" s="768"/>
      <c r="AL125" s="768"/>
      <c r="AM125" s="768"/>
      <c r="AN125" s="768"/>
      <c r="AO125" s="768"/>
      <c r="AP125" s="768"/>
      <c r="AQ125" s="769"/>
      <c r="AR125" s="321"/>
      <c r="AS125" s="165"/>
      <c r="AT125" s="165"/>
      <c r="AU125" s="165"/>
      <c r="AV125" s="165"/>
      <c r="AW125" s="605" t="s">
        <v>514</v>
      </c>
      <c r="AX125" s="165"/>
      <c r="AY125" s="165"/>
      <c r="AZ125" s="165"/>
      <c r="BA125" s="165"/>
      <c r="BB125" s="165"/>
      <c r="BC125" s="165"/>
      <c r="BD125" s="165"/>
      <c r="BE125" s="165"/>
      <c r="BF125" s="165"/>
      <c r="BG125" s="165"/>
      <c r="BH125" s="165"/>
      <c r="BI125" s="165"/>
      <c r="BJ125" s="165"/>
      <c r="BK125" s="165"/>
      <c r="BL125" s="165"/>
      <c r="BM125" s="165"/>
      <c r="BN125" s="165"/>
      <c r="BO125" s="165"/>
      <c r="BP125" s="165"/>
      <c r="BQ125" s="165"/>
      <c r="BR125" s="165"/>
      <c r="BS125" s="165"/>
      <c r="BT125" s="165"/>
      <c r="BU125" s="165"/>
      <c r="BV125" s="165"/>
      <c r="BW125" s="165"/>
      <c r="BX125" s="165"/>
      <c r="BY125" s="165"/>
      <c r="BZ125" s="165"/>
      <c r="CA125" s="165"/>
      <c r="CB125" s="165"/>
      <c r="CC125" s="165"/>
      <c r="CD125" s="165"/>
      <c r="CE125" s="165"/>
      <c r="CF125" s="165"/>
      <c r="CG125" s="165"/>
      <c r="CH125" s="165"/>
      <c r="CI125" s="165"/>
      <c r="CJ125" s="165"/>
      <c r="CK125" s="165"/>
      <c r="CL125" s="165"/>
      <c r="CM125" s="165"/>
      <c r="CN125" s="165"/>
      <c r="CO125" s="165"/>
      <c r="CP125" s="165"/>
      <c r="CQ125" s="165"/>
      <c r="CR125" s="165"/>
      <c r="CS125" s="165"/>
      <c r="CT125" s="165"/>
      <c r="CU125" s="165"/>
      <c r="CV125" s="165"/>
      <c r="CW125" s="165"/>
      <c r="CX125" s="165"/>
      <c r="CY125" s="165"/>
      <c r="CZ125" s="165"/>
      <c r="DA125" s="165"/>
      <c r="DB125" s="165"/>
      <c r="DC125" s="165"/>
      <c r="DD125" s="165"/>
      <c r="DE125" s="165"/>
      <c r="DF125" s="165"/>
      <c r="DG125" s="165"/>
      <c r="DH125" s="165"/>
      <c r="DI125" s="165"/>
      <c r="DJ125" s="165"/>
      <c r="DK125" s="165"/>
      <c r="DL125" s="165"/>
      <c r="DM125" s="165"/>
      <c r="DN125" s="165"/>
      <c r="DO125" s="165"/>
      <c r="DP125" s="165"/>
      <c r="DQ125" s="165"/>
      <c r="DR125" s="165"/>
      <c r="DS125" s="165"/>
      <c r="DT125" s="165"/>
      <c r="DU125" s="165"/>
      <c r="DV125" s="165"/>
      <c r="DW125" s="165"/>
      <c r="DX125" s="165"/>
      <c r="DY125" s="165"/>
      <c r="DZ125" s="165"/>
      <c r="EA125" s="165"/>
      <c r="EB125" s="165"/>
      <c r="EC125" s="165"/>
      <c r="ED125" s="165"/>
      <c r="EE125" s="165"/>
      <c r="EF125" s="165"/>
      <c r="EG125" s="165"/>
      <c r="EH125" s="165"/>
      <c r="EI125" s="165"/>
      <c r="EJ125" s="165"/>
      <c r="EK125" s="165"/>
      <c r="EL125" s="165"/>
      <c r="EM125" s="165"/>
      <c r="EN125" s="165"/>
      <c r="EO125" s="165"/>
      <c r="EP125" s="165"/>
      <c r="EQ125" s="165"/>
      <c r="ER125" s="165"/>
      <c r="ES125" s="165"/>
      <c r="ET125" s="165"/>
      <c r="EU125" s="165"/>
      <c r="EV125" s="165"/>
      <c r="EW125" s="165"/>
      <c r="EX125" s="165"/>
      <c r="EY125" s="165"/>
      <c r="EZ125" s="165"/>
      <c r="FA125" s="165"/>
      <c r="FB125" s="165"/>
      <c r="FC125" s="165"/>
      <c r="FD125" s="165"/>
      <c r="FE125" s="165"/>
      <c r="FF125" s="165"/>
      <c r="FG125" s="165"/>
      <c r="FH125" s="165"/>
      <c r="FI125" s="165"/>
      <c r="FJ125" s="165"/>
      <c r="FK125" s="165"/>
      <c r="FL125" s="165"/>
      <c r="FM125" s="165"/>
      <c r="FN125" s="165"/>
      <c r="FO125" s="165"/>
      <c r="FP125" s="165"/>
      <c r="FQ125" s="165"/>
      <c r="FR125" s="165"/>
      <c r="FS125" s="165"/>
      <c r="FT125" s="165"/>
      <c r="FU125" s="165"/>
      <c r="FV125" s="165"/>
      <c r="FW125" s="165"/>
      <c r="FX125" s="165"/>
    </row>
    <row r="126" spans="2:180" s="162" customFormat="1" ht="29.25" customHeight="1">
      <c r="B126" s="324"/>
      <c r="C126" s="592">
        <v>3</v>
      </c>
      <c r="D126" s="659"/>
      <c r="E126" s="660"/>
      <c r="F126" s="660"/>
      <c r="G126" s="660"/>
      <c r="H126" s="660"/>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593"/>
      <c r="AL126" s="593"/>
      <c r="AM126" s="593"/>
      <c r="AN126" s="593"/>
      <c r="AO126" s="593"/>
      <c r="AP126" s="593"/>
      <c r="AQ126" s="594"/>
      <c r="AR126" s="321"/>
      <c r="AS126" s="165"/>
      <c r="AT126" s="165"/>
      <c r="AU126" s="165"/>
      <c r="AV126" s="165"/>
      <c r="AW126" s="605" t="s">
        <v>515</v>
      </c>
      <c r="AX126" s="165"/>
      <c r="AY126" s="165"/>
      <c r="AZ126" s="165"/>
      <c r="BA126" s="165"/>
      <c r="BB126" s="165"/>
      <c r="BC126" s="165"/>
      <c r="BD126" s="165"/>
      <c r="BE126" s="165"/>
      <c r="BF126" s="165"/>
      <c r="BG126" s="165"/>
      <c r="BH126" s="165"/>
      <c r="BI126" s="165"/>
      <c r="BJ126" s="165"/>
      <c r="BK126" s="165"/>
      <c r="BL126" s="165"/>
      <c r="BM126" s="165"/>
      <c r="BN126" s="165"/>
      <c r="BO126" s="165"/>
      <c r="BP126" s="165"/>
      <c r="BQ126" s="165"/>
      <c r="BR126" s="165"/>
      <c r="BS126" s="165"/>
      <c r="BT126" s="165"/>
      <c r="BU126" s="165"/>
      <c r="BV126" s="165"/>
      <c r="BW126" s="165"/>
      <c r="BX126" s="165"/>
      <c r="BY126" s="165"/>
      <c r="BZ126" s="165"/>
      <c r="CA126" s="165"/>
      <c r="CB126" s="165"/>
      <c r="CC126" s="165"/>
      <c r="CD126" s="165"/>
      <c r="CE126" s="165"/>
      <c r="CF126" s="165"/>
      <c r="CG126" s="165"/>
      <c r="CH126" s="165"/>
      <c r="CI126" s="165"/>
      <c r="CJ126" s="165"/>
      <c r="CK126" s="165"/>
      <c r="CL126" s="165"/>
      <c r="CM126" s="165"/>
      <c r="CN126" s="165"/>
      <c r="CO126" s="165"/>
      <c r="CP126" s="165"/>
      <c r="CQ126" s="165"/>
      <c r="CR126" s="165"/>
      <c r="CS126" s="165"/>
      <c r="CT126" s="165"/>
      <c r="CU126" s="165"/>
      <c r="CV126" s="165"/>
      <c r="CW126" s="165"/>
      <c r="CX126" s="165"/>
      <c r="CY126" s="165"/>
      <c r="CZ126" s="165"/>
      <c r="DA126" s="165"/>
      <c r="DB126" s="165"/>
      <c r="DC126" s="165"/>
      <c r="DD126" s="165"/>
      <c r="DE126" s="165"/>
      <c r="DF126" s="165"/>
      <c r="DG126" s="165"/>
      <c r="DH126" s="165"/>
      <c r="DI126" s="165"/>
      <c r="DJ126" s="165"/>
      <c r="DK126" s="165"/>
      <c r="DL126" s="165"/>
      <c r="DM126" s="165"/>
      <c r="DN126" s="165"/>
      <c r="DO126" s="165"/>
      <c r="DP126" s="165"/>
      <c r="DQ126" s="165"/>
      <c r="DR126" s="165"/>
      <c r="DS126" s="165"/>
      <c r="DT126" s="165"/>
      <c r="DU126" s="165"/>
      <c r="DV126" s="165"/>
      <c r="DW126" s="165"/>
      <c r="DX126" s="165"/>
      <c r="DY126" s="165"/>
      <c r="DZ126" s="165"/>
      <c r="EA126" s="165"/>
      <c r="EB126" s="165"/>
      <c r="EC126" s="165"/>
      <c r="ED126" s="165"/>
      <c r="EE126" s="165"/>
      <c r="EF126" s="165"/>
      <c r="EG126" s="165"/>
      <c r="EH126" s="165"/>
      <c r="EI126" s="165"/>
      <c r="EJ126" s="165"/>
      <c r="EK126" s="165"/>
      <c r="EL126" s="165"/>
      <c r="EM126" s="165"/>
      <c r="EN126" s="165"/>
      <c r="EO126" s="165"/>
      <c r="EP126" s="165"/>
      <c r="EQ126" s="165"/>
      <c r="ER126" s="165"/>
      <c r="ES126" s="165"/>
      <c r="ET126" s="165"/>
      <c r="EU126" s="165"/>
      <c r="EV126" s="165"/>
      <c r="EW126" s="165"/>
      <c r="EX126" s="165"/>
      <c r="EY126" s="165"/>
      <c r="EZ126" s="165"/>
      <c r="FA126" s="165"/>
      <c r="FB126" s="165"/>
      <c r="FC126" s="165"/>
      <c r="FD126" s="165"/>
      <c r="FE126" s="165"/>
      <c r="FF126" s="165"/>
      <c r="FG126" s="165"/>
      <c r="FH126" s="165"/>
      <c r="FI126" s="165"/>
      <c r="FJ126" s="165"/>
      <c r="FK126" s="165"/>
      <c r="FL126" s="165"/>
      <c r="FM126" s="165"/>
      <c r="FN126" s="165"/>
      <c r="FO126" s="165"/>
      <c r="FP126" s="165"/>
      <c r="FQ126" s="165"/>
      <c r="FR126" s="165"/>
      <c r="FS126" s="165"/>
      <c r="FT126" s="165"/>
      <c r="FU126" s="165"/>
      <c r="FV126" s="165"/>
      <c r="FW126" s="165"/>
      <c r="FX126" s="165"/>
    </row>
    <row r="127" spans="2:180" s="162" customFormat="1" ht="29.25" customHeight="1">
      <c r="B127" s="324"/>
      <c r="C127" s="592">
        <v>4</v>
      </c>
      <c r="D127" s="767"/>
      <c r="E127" s="768"/>
      <c r="F127" s="768"/>
      <c r="G127" s="768"/>
      <c r="H127" s="768"/>
      <c r="I127" s="768"/>
      <c r="J127" s="768"/>
      <c r="K127" s="768"/>
      <c r="L127" s="768"/>
      <c r="M127" s="768"/>
      <c r="N127" s="768"/>
      <c r="O127" s="768"/>
      <c r="P127" s="768"/>
      <c r="Q127" s="768"/>
      <c r="R127" s="768"/>
      <c r="S127" s="768"/>
      <c r="T127" s="768"/>
      <c r="U127" s="768"/>
      <c r="V127" s="768"/>
      <c r="W127" s="768"/>
      <c r="X127" s="768"/>
      <c r="Y127" s="768"/>
      <c r="Z127" s="768"/>
      <c r="AA127" s="768"/>
      <c r="AB127" s="768"/>
      <c r="AC127" s="768"/>
      <c r="AD127" s="768"/>
      <c r="AE127" s="768"/>
      <c r="AF127" s="768"/>
      <c r="AG127" s="768"/>
      <c r="AH127" s="768"/>
      <c r="AI127" s="768"/>
      <c r="AJ127" s="768"/>
      <c r="AK127" s="768"/>
      <c r="AL127" s="768"/>
      <c r="AM127" s="768"/>
      <c r="AN127" s="768"/>
      <c r="AO127" s="768"/>
      <c r="AP127" s="768"/>
      <c r="AQ127" s="769"/>
      <c r="AR127" s="321"/>
      <c r="AS127" s="165"/>
      <c r="AT127" s="165"/>
      <c r="AU127" s="165"/>
      <c r="AV127" s="165"/>
      <c r="AW127" s="605" t="s">
        <v>516</v>
      </c>
      <c r="AX127" s="165"/>
      <c r="AY127" s="165"/>
      <c r="AZ127" s="165"/>
      <c r="BA127" s="165"/>
      <c r="BB127" s="165"/>
      <c r="BC127" s="165"/>
      <c r="BD127" s="165"/>
      <c r="BE127" s="165"/>
      <c r="BF127" s="165"/>
      <c r="BG127" s="165"/>
      <c r="BH127" s="165"/>
      <c r="BI127" s="165"/>
      <c r="BJ127" s="165"/>
      <c r="BK127" s="165"/>
      <c r="BL127" s="165"/>
      <c r="BM127" s="165"/>
      <c r="BN127" s="165"/>
      <c r="BO127" s="165"/>
      <c r="BP127" s="165"/>
      <c r="BQ127" s="165"/>
      <c r="BR127" s="165"/>
      <c r="BS127" s="165"/>
      <c r="BT127" s="165"/>
      <c r="BU127" s="165"/>
      <c r="BV127" s="165"/>
      <c r="BW127" s="165"/>
      <c r="BX127" s="165"/>
      <c r="BY127" s="165"/>
      <c r="BZ127" s="165"/>
      <c r="CA127" s="165"/>
      <c r="CB127" s="165"/>
      <c r="CC127" s="165"/>
      <c r="CD127" s="165"/>
      <c r="CE127" s="165"/>
      <c r="CF127" s="165"/>
      <c r="CG127" s="165"/>
      <c r="CH127" s="165"/>
      <c r="CI127" s="165"/>
      <c r="CJ127" s="165"/>
      <c r="CK127" s="165"/>
      <c r="CL127" s="165"/>
      <c r="CM127" s="165"/>
      <c r="CN127" s="165"/>
      <c r="CO127" s="165"/>
      <c r="CP127" s="165"/>
      <c r="CQ127" s="165"/>
      <c r="CR127" s="165"/>
      <c r="CS127" s="165"/>
      <c r="CT127" s="165"/>
      <c r="CU127" s="165"/>
      <c r="CV127" s="165"/>
      <c r="CW127" s="165"/>
      <c r="CX127" s="165"/>
      <c r="CY127" s="165"/>
      <c r="CZ127" s="165"/>
      <c r="DA127" s="165"/>
      <c r="DB127" s="165"/>
      <c r="DC127" s="165"/>
      <c r="DD127" s="165"/>
      <c r="DE127" s="165"/>
      <c r="DF127" s="165"/>
      <c r="DG127" s="165"/>
      <c r="DH127" s="165"/>
      <c r="DI127" s="165"/>
      <c r="DJ127" s="165"/>
      <c r="DK127" s="165"/>
      <c r="DL127" s="165"/>
      <c r="DM127" s="165"/>
      <c r="DN127" s="165"/>
      <c r="DO127" s="165"/>
      <c r="DP127" s="165"/>
      <c r="DQ127" s="165"/>
      <c r="DR127" s="165"/>
      <c r="DS127" s="165"/>
      <c r="DT127" s="165"/>
      <c r="DU127" s="165"/>
      <c r="DV127" s="165"/>
      <c r="DW127" s="165"/>
      <c r="DX127" s="165"/>
      <c r="DY127" s="165"/>
      <c r="DZ127" s="165"/>
      <c r="EA127" s="165"/>
      <c r="EB127" s="165"/>
      <c r="EC127" s="165"/>
      <c r="ED127" s="165"/>
      <c r="EE127" s="165"/>
      <c r="EF127" s="165"/>
      <c r="EG127" s="165"/>
      <c r="EH127" s="165"/>
      <c r="EI127" s="165"/>
      <c r="EJ127" s="165"/>
      <c r="EK127" s="165"/>
      <c r="EL127" s="165"/>
      <c r="EM127" s="165"/>
      <c r="EN127" s="165"/>
      <c r="EO127" s="165"/>
      <c r="EP127" s="165"/>
      <c r="EQ127" s="165"/>
      <c r="ER127" s="165"/>
      <c r="ES127" s="165"/>
      <c r="ET127" s="165"/>
      <c r="EU127" s="165"/>
      <c r="EV127" s="165"/>
      <c r="EW127" s="165"/>
      <c r="EX127" s="165"/>
      <c r="EY127" s="165"/>
      <c r="EZ127" s="165"/>
      <c r="FA127" s="165"/>
      <c r="FB127" s="165"/>
      <c r="FC127" s="165"/>
      <c r="FD127" s="165"/>
      <c r="FE127" s="165"/>
      <c r="FF127" s="165"/>
      <c r="FG127" s="165"/>
      <c r="FH127" s="165"/>
      <c r="FI127" s="165"/>
      <c r="FJ127" s="165"/>
      <c r="FK127" s="165"/>
      <c r="FL127" s="165"/>
      <c r="FM127" s="165"/>
      <c r="FN127" s="165"/>
      <c r="FO127" s="165"/>
      <c r="FP127" s="165"/>
      <c r="FQ127" s="165"/>
      <c r="FR127" s="165"/>
      <c r="FS127" s="165"/>
      <c r="FT127" s="165"/>
      <c r="FU127" s="165"/>
      <c r="FV127" s="165"/>
      <c r="FW127" s="165"/>
      <c r="FX127" s="165"/>
    </row>
    <row r="128" spans="2:180" s="162" customFormat="1" ht="29.25" customHeight="1">
      <c r="B128" s="324"/>
      <c r="C128" s="592">
        <v>5</v>
      </c>
      <c r="D128" s="767"/>
      <c r="E128" s="768"/>
      <c r="F128" s="768"/>
      <c r="G128" s="768"/>
      <c r="H128" s="768"/>
      <c r="I128" s="768"/>
      <c r="J128" s="768"/>
      <c r="K128" s="768"/>
      <c r="L128" s="768"/>
      <c r="M128" s="768"/>
      <c r="N128" s="768"/>
      <c r="O128" s="768"/>
      <c r="P128" s="768"/>
      <c r="Q128" s="768"/>
      <c r="R128" s="768"/>
      <c r="S128" s="768"/>
      <c r="T128" s="768"/>
      <c r="U128" s="768"/>
      <c r="V128" s="768"/>
      <c r="W128" s="768"/>
      <c r="X128" s="768"/>
      <c r="Y128" s="768"/>
      <c r="Z128" s="768"/>
      <c r="AA128" s="768"/>
      <c r="AB128" s="768"/>
      <c r="AC128" s="768"/>
      <c r="AD128" s="768"/>
      <c r="AE128" s="768"/>
      <c r="AF128" s="768"/>
      <c r="AG128" s="768"/>
      <c r="AH128" s="768"/>
      <c r="AI128" s="768"/>
      <c r="AJ128" s="768"/>
      <c r="AK128" s="768"/>
      <c r="AL128" s="768"/>
      <c r="AM128" s="768"/>
      <c r="AN128" s="768"/>
      <c r="AO128" s="768"/>
      <c r="AP128" s="768"/>
      <c r="AQ128" s="769"/>
      <c r="AR128" s="321"/>
      <c r="AS128" s="165"/>
      <c r="AT128" s="165"/>
      <c r="AU128" s="165"/>
      <c r="AV128" s="165"/>
      <c r="AW128" s="605" t="s">
        <v>517</v>
      </c>
      <c r="AX128" s="165"/>
      <c r="AY128" s="165"/>
      <c r="AZ128" s="165"/>
      <c r="BA128" s="165"/>
      <c r="BB128" s="165"/>
      <c r="BC128" s="165"/>
      <c r="BD128" s="165"/>
      <c r="BE128" s="165"/>
      <c r="BF128" s="165"/>
      <c r="BG128" s="165"/>
      <c r="BH128" s="165"/>
      <c r="BI128" s="165"/>
      <c r="BJ128" s="165"/>
      <c r="BK128" s="165"/>
      <c r="BL128" s="165"/>
      <c r="BM128" s="165"/>
      <c r="BN128" s="165"/>
      <c r="BO128" s="165"/>
      <c r="BP128" s="165"/>
      <c r="BQ128" s="165"/>
      <c r="BR128" s="165"/>
      <c r="BS128" s="165"/>
      <c r="BT128" s="165"/>
      <c r="BU128" s="165"/>
      <c r="BV128" s="165"/>
      <c r="BW128" s="165"/>
      <c r="BX128" s="165"/>
      <c r="BY128" s="165"/>
      <c r="BZ128" s="165"/>
      <c r="CA128" s="165"/>
      <c r="CB128" s="165"/>
      <c r="CC128" s="165"/>
      <c r="CD128" s="165"/>
      <c r="CE128" s="165"/>
      <c r="CF128" s="165"/>
      <c r="CG128" s="165"/>
      <c r="CH128" s="165"/>
      <c r="CI128" s="165"/>
      <c r="CJ128" s="165"/>
      <c r="CK128" s="165"/>
      <c r="CL128" s="165"/>
      <c r="CM128" s="165"/>
      <c r="CN128" s="165"/>
      <c r="CO128" s="165"/>
      <c r="CP128" s="165"/>
      <c r="CQ128" s="165"/>
      <c r="CR128" s="165"/>
      <c r="CS128" s="165"/>
      <c r="CT128" s="165"/>
      <c r="CU128" s="165"/>
      <c r="CV128" s="165"/>
      <c r="CW128" s="165"/>
      <c r="CX128" s="165"/>
      <c r="CY128" s="165"/>
      <c r="CZ128" s="165"/>
      <c r="DA128" s="165"/>
      <c r="DB128" s="165"/>
      <c r="DC128" s="165"/>
      <c r="DD128" s="165"/>
      <c r="DE128" s="165"/>
      <c r="DF128" s="165"/>
      <c r="DG128" s="165"/>
      <c r="DH128" s="165"/>
      <c r="DI128" s="165"/>
      <c r="DJ128" s="165"/>
      <c r="DK128" s="165"/>
      <c r="DL128" s="165"/>
      <c r="DM128" s="165"/>
      <c r="DN128" s="165"/>
      <c r="DO128" s="165"/>
      <c r="DP128" s="165"/>
      <c r="DQ128" s="165"/>
      <c r="DR128" s="165"/>
      <c r="DS128" s="165"/>
      <c r="DT128" s="165"/>
      <c r="DU128" s="165"/>
      <c r="DV128" s="165"/>
      <c r="DW128" s="165"/>
      <c r="DX128" s="165"/>
      <c r="DY128" s="165"/>
      <c r="DZ128" s="165"/>
      <c r="EA128" s="165"/>
      <c r="EB128" s="165"/>
      <c r="EC128" s="165"/>
      <c r="ED128" s="165"/>
      <c r="EE128" s="165"/>
      <c r="EF128" s="165"/>
      <c r="EG128" s="165"/>
      <c r="EH128" s="165"/>
      <c r="EI128" s="165"/>
      <c r="EJ128" s="165"/>
      <c r="EK128" s="165"/>
      <c r="EL128" s="165"/>
      <c r="EM128" s="165"/>
      <c r="EN128" s="165"/>
      <c r="EO128" s="165"/>
      <c r="EP128" s="165"/>
      <c r="EQ128" s="165"/>
      <c r="ER128" s="165"/>
      <c r="ES128" s="165"/>
      <c r="ET128" s="165"/>
      <c r="EU128" s="165"/>
      <c r="EV128" s="165"/>
      <c r="EW128" s="165"/>
      <c r="EX128" s="165"/>
      <c r="EY128" s="165"/>
      <c r="EZ128" s="165"/>
      <c r="FA128" s="165"/>
      <c r="FB128" s="165"/>
      <c r="FC128" s="165"/>
      <c r="FD128" s="165"/>
      <c r="FE128" s="165"/>
      <c r="FF128" s="165"/>
      <c r="FG128" s="165"/>
      <c r="FH128" s="165"/>
      <c r="FI128" s="165"/>
      <c r="FJ128" s="165"/>
      <c r="FK128" s="165"/>
      <c r="FL128" s="165"/>
      <c r="FM128" s="165"/>
      <c r="FN128" s="165"/>
      <c r="FO128" s="165"/>
      <c r="FP128" s="165"/>
      <c r="FQ128" s="165"/>
      <c r="FR128" s="165"/>
      <c r="FS128" s="165"/>
      <c r="FT128" s="165"/>
      <c r="FU128" s="165"/>
      <c r="FV128" s="165"/>
      <c r="FW128" s="165"/>
      <c r="FX128" s="165"/>
    </row>
    <row r="129" spans="2:180" s="162" customFormat="1" ht="18.75" customHeight="1" thickBot="1">
      <c r="B129" s="318"/>
      <c r="C129" s="319" t="s">
        <v>248</v>
      </c>
      <c r="D129" s="261"/>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c r="AA129" s="261"/>
      <c r="AB129" s="261"/>
      <c r="AC129" s="261"/>
      <c r="AD129" s="261"/>
      <c r="AE129" s="261"/>
      <c r="AF129" s="261"/>
      <c r="AG129" s="261"/>
      <c r="AH129" s="261"/>
      <c r="AI129" s="261"/>
      <c r="AJ129" s="320"/>
      <c r="AK129" s="320"/>
      <c r="AL129" s="320"/>
      <c r="AM129" s="320"/>
      <c r="AN129" s="320"/>
      <c r="AO129" s="320"/>
      <c r="AP129" s="320"/>
      <c r="AQ129" s="320"/>
      <c r="AR129" s="321"/>
      <c r="AS129" s="165"/>
      <c r="AT129" s="165"/>
      <c r="AU129" s="165"/>
      <c r="AV129" s="165"/>
      <c r="AW129" s="605" t="s">
        <v>518</v>
      </c>
      <c r="AX129" s="165"/>
      <c r="AY129" s="165"/>
      <c r="AZ129" s="165"/>
      <c r="BA129" s="165"/>
      <c r="BB129" s="165"/>
      <c r="BC129" s="165"/>
      <c r="BD129" s="165"/>
      <c r="BE129" s="165"/>
      <c r="BF129" s="165"/>
      <c r="BG129" s="165"/>
      <c r="BH129" s="165"/>
      <c r="BI129" s="165"/>
      <c r="BJ129" s="165"/>
      <c r="BK129" s="165"/>
      <c r="BL129" s="165"/>
      <c r="BM129" s="165"/>
      <c r="BN129" s="165"/>
      <c r="BO129" s="165"/>
      <c r="BP129" s="165"/>
      <c r="BQ129" s="165"/>
      <c r="BR129" s="165"/>
      <c r="BS129" s="165"/>
      <c r="BT129" s="165"/>
      <c r="BU129" s="165"/>
      <c r="BV129" s="165"/>
      <c r="BW129" s="165"/>
      <c r="BX129" s="165"/>
      <c r="BY129" s="165"/>
      <c r="BZ129" s="165"/>
      <c r="CA129" s="165"/>
      <c r="CB129" s="165"/>
      <c r="CC129" s="165"/>
      <c r="CD129" s="165"/>
      <c r="CE129" s="165"/>
      <c r="CF129" s="165"/>
      <c r="CG129" s="165"/>
      <c r="CH129" s="165"/>
      <c r="CI129" s="165"/>
      <c r="CJ129" s="165"/>
      <c r="CK129" s="165"/>
      <c r="CL129" s="165"/>
      <c r="CM129" s="165"/>
      <c r="CN129" s="165"/>
      <c r="CO129" s="165"/>
      <c r="CP129" s="165"/>
      <c r="CQ129" s="165"/>
      <c r="CR129" s="165"/>
      <c r="CS129" s="165"/>
      <c r="CT129" s="165"/>
      <c r="CU129" s="165"/>
      <c r="CV129" s="165"/>
      <c r="CW129" s="165"/>
      <c r="CX129" s="165"/>
      <c r="CY129" s="165"/>
      <c r="CZ129" s="165"/>
      <c r="DA129" s="165"/>
      <c r="DB129" s="165"/>
      <c r="DC129" s="165"/>
      <c r="DD129" s="165"/>
      <c r="DE129" s="165"/>
      <c r="DF129" s="165"/>
      <c r="DG129" s="165"/>
      <c r="DH129" s="165"/>
      <c r="DI129" s="165"/>
      <c r="DJ129" s="165"/>
      <c r="DK129" s="165"/>
      <c r="DL129" s="165"/>
      <c r="DM129" s="165"/>
      <c r="DN129" s="165"/>
      <c r="DO129" s="165"/>
      <c r="DP129" s="165"/>
      <c r="DQ129" s="165"/>
      <c r="DR129" s="165"/>
      <c r="DS129" s="165"/>
      <c r="DT129" s="165"/>
      <c r="DU129" s="165"/>
      <c r="DV129" s="165"/>
      <c r="DW129" s="165"/>
      <c r="DX129" s="165"/>
      <c r="DY129" s="165"/>
      <c r="DZ129" s="165"/>
      <c r="EA129" s="165"/>
      <c r="EB129" s="165"/>
      <c r="EC129" s="165"/>
      <c r="ED129" s="165"/>
      <c r="EE129" s="165"/>
      <c r="EF129" s="165"/>
      <c r="EG129" s="165"/>
      <c r="EH129" s="165"/>
      <c r="EI129" s="165"/>
      <c r="EJ129" s="165"/>
      <c r="EK129" s="165"/>
      <c r="EL129" s="165"/>
      <c r="EM129" s="165"/>
      <c r="EN129" s="165"/>
      <c r="EO129" s="165"/>
      <c r="EP129" s="165"/>
      <c r="EQ129" s="165"/>
      <c r="ER129" s="165"/>
      <c r="ES129" s="165"/>
      <c r="ET129" s="165"/>
      <c r="EU129" s="165"/>
      <c r="EV129" s="165"/>
      <c r="EW129" s="165"/>
      <c r="EX129" s="165"/>
      <c r="EY129" s="165"/>
      <c r="EZ129" s="165"/>
      <c r="FA129" s="165"/>
      <c r="FB129" s="165"/>
      <c r="FC129" s="165"/>
      <c r="FD129" s="165"/>
      <c r="FE129" s="165"/>
      <c r="FF129" s="165"/>
      <c r="FG129" s="165"/>
      <c r="FH129" s="165"/>
      <c r="FI129" s="165"/>
      <c r="FJ129" s="165"/>
      <c r="FK129" s="165"/>
      <c r="FL129" s="165"/>
      <c r="FM129" s="165"/>
      <c r="FN129" s="165"/>
      <c r="FO129" s="165"/>
      <c r="FP129" s="165"/>
      <c r="FQ129" s="165"/>
      <c r="FR129" s="165"/>
      <c r="FS129" s="165"/>
      <c r="FT129" s="165"/>
      <c r="FU129" s="165"/>
      <c r="FV129" s="165"/>
      <c r="FW129" s="165"/>
      <c r="FX129" s="165"/>
    </row>
    <row r="130" spans="2:180" s="162" customFormat="1" ht="23.25" customHeight="1" thickBot="1">
      <c r="B130" s="192"/>
      <c r="C130" s="176"/>
      <c r="D130" s="238"/>
      <c r="E130" s="238"/>
      <c r="F130" s="193"/>
      <c r="G130" s="193"/>
      <c r="H130" s="193"/>
      <c r="I130" s="193"/>
      <c r="J130" s="1353" t="s">
        <v>87</v>
      </c>
      <c r="K130" s="1354"/>
      <c r="L130" s="1354"/>
      <c r="M130" s="1354"/>
      <c r="N130" s="1354"/>
      <c r="O130" s="1354"/>
      <c r="P130" s="1354"/>
      <c r="Q130" s="1354"/>
      <c r="R130" s="1354"/>
      <c r="S130" s="1355"/>
      <c r="T130" s="1350" t="s">
        <v>88</v>
      </c>
      <c r="U130" s="1351"/>
      <c r="V130" s="1351"/>
      <c r="W130" s="1351"/>
      <c r="X130" s="1351"/>
      <c r="Y130" s="1351"/>
      <c r="Z130" s="1351"/>
      <c r="AA130" s="1351"/>
      <c r="AB130" s="1351"/>
      <c r="AC130" s="1351"/>
      <c r="AD130" s="1351"/>
      <c r="AE130" s="1351"/>
      <c r="AF130" s="1351"/>
      <c r="AG130" s="1351"/>
      <c r="AH130" s="1351"/>
      <c r="AI130" s="1351"/>
      <c r="AJ130" s="1351"/>
      <c r="AK130" s="1351"/>
      <c r="AL130" s="1351"/>
      <c r="AM130" s="1351"/>
      <c r="AN130" s="1351"/>
      <c r="AO130" s="1351"/>
      <c r="AP130" s="1351"/>
      <c r="AQ130" s="1352"/>
      <c r="AR130" s="214"/>
      <c r="AS130" s="165"/>
      <c r="AT130" s="165"/>
      <c r="AU130" s="165"/>
      <c r="AV130" s="165"/>
      <c r="AW130" s="605" t="s">
        <v>519</v>
      </c>
      <c r="AX130" s="165"/>
      <c r="AY130" s="165"/>
      <c r="AZ130" s="165"/>
      <c r="BA130" s="165"/>
      <c r="BB130" s="165"/>
      <c r="BC130" s="165"/>
      <c r="BD130" s="165"/>
      <c r="BE130" s="165"/>
      <c r="BF130" s="165"/>
      <c r="BG130" s="165"/>
      <c r="BH130" s="165"/>
      <c r="BI130" s="165"/>
      <c r="BJ130" s="165"/>
      <c r="BK130" s="165"/>
      <c r="BL130" s="165"/>
      <c r="BM130" s="165"/>
      <c r="BN130" s="165"/>
      <c r="BO130" s="165"/>
      <c r="BP130" s="165"/>
      <c r="BQ130" s="165"/>
      <c r="BR130" s="165"/>
      <c r="BS130" s="165"/>
      <c r="BT130" s="165"/>
      <c r="BU130" s="165"/>
      <c r="BV130" s="165"/>
      <c r="BW130" s="165"/>
      <c r="BX130" s="165"/>
      <c r="BY130" s="165"/>
      <c r="BZ130" s="165"/>
      <c r="CA130" s="165"/>
      <c r="CB130" s="165"/>
      <c r="CC130" s="165"/>
      <c r="CD130" s="165"/>
      <c r="CE130" s="165"/>
      <c r="CF130" s="165"/>
      <c r="CG130" s="165"/>
      <c r="CH130" s="165"/>
      <c r="CI130" s="165"/>
      <c r="CJ130" s="165"/>
      <c r="CK130" s="165"/>
      <c r="CL130" s="165"/>
      <c r="CM130" s="165"/>
      <c r="CN130" s="165"/>
      <c r="CO130" s="165"/>
      <c r="CP130" s="165"/>
      <c r="CQ130" s="165"/>
      <c r="CR130" s="165"/>
      <c r="CS130" s="165"/>
      <c r="CT130" s="165"/>
      <c r="CU130" s="165"/>
      <c r="CV130" s="165"/>
      <c r="CW130" s="165"/>
      <c r="CX130" s="165"/>
      <c r="CY130" s="165"/>
      <c r="CZ130" s="165"/>
      <c r="DA130" s="165"/>
      <c r="DB130" s="165"/>
      <c r="DC130" s="165"/>
      <c r="DD130" s="165"/>
      <c r="DE130" s="165"/>
      <c r="DF130" s="165"/>
      <c r="DG130" s="165"/>
      <c r="DH130" s="165"/>
      <c r="DI130" s="165"/>
      <c r="DJ130" s="165"/>
      <c r="DK130" s="165"/>
      <c r="DL130" s="165"/>
      <c r="DM130" s="165"/>
      <c r="DN130" s="165"/>
      <c r="DO130" s="165"/>
      <c r="DP130" s="165"/>
      <c r="DQ130" s="165"/>
      <c r="DR130" s="165"/>
      <c r="DS130" s="165"/>
      <c r="DT130" s="165"/>
      <c r="DU130" s="165"/>
      <c r="DV130" s="165"/>
      <c r="DW130" s="165"/>
      <c r="DX130" s="165"/>
      <c r="DY130" s="165"/>
      <c r="DZ130" s="165"/>
      <c r="EA130" s="165"/>
      <c r="EB130" s="165"/>
      <c r="EC130" s="165"/>
      <c r="ED130" s="165"/>
      <c r="EE130" s="165"/>
      <c r="EF130" s="165"/>
      <c r="EG130" s="165"/>
      <c r="EH130" s="165"/>
      <c r="EI130" s="165"/>
      <c r="EJ130" s="165"/>
      <c r="EK130" s="165"/>
      <c r="EL130" s="165"/>
      <c r="EM130" s="165"/>
      <c r="EN130" s="165"/>
      <c r="EO130" s="165"/>
      <c r="EP130" s="165"/>
      <c r="EQ130" s="165"/>
      <c r="ER130" s="165"/>
      <c r="ES130" s="165"/>
      <c r="ET130" s="165"/>
      <c r="EU130" s="165"/>
      <c r="EV130" s="165"/>
      <c r="EW130" s="165"/>
      <c r="EX130" s="165"/>
      <c r="EY130" s="165"/>
      <c r="EZ130" s="165"/>
      <c r="FA130" s="165"/>
      <c r="FB130" s="165"/>
      <c r="FC130" s="165"/>
      <c r="FD130" s="165"/>
      <c r="FE130" s="165"/>
      <c r="FF130" s="165"/>
      <c r="FG130" s="165"/>
      <c r="FH130" s="165"/>
      <c r="FI130" s="165"/>
      <c r="FJ130" s="165"/>
      <c r="FK130" s="165"/>
      <c r="FL130" s="165"/>
      <c r="FM130" s="165"/>
      <c r="FN130" s="165"/>
      <c r="FO130" s="165"/>
      <c r="FP130" s="165"/>
      <c r="FQ130" s="165"/>
      <c r="FR130" s="165"/>
      <c r="FS130" s="165"/>
      <c r="FT130" s="165"/>
      <c r="FU130" s="165"/>
      <c r="FV130" s="165"/>
      <c r="FW130" s="165"/>
      <c r="FX130" s="165"/>
    </row>
    <row r="131" spans="2:180" s="162" customFormat="1" ht="57.75" customHeight="1">
      <c r="B131" s="192"/>
      <c r="C131" s="776" t="s">
        <v>116</v>
      </c>
      <c r="D131" s="1313" t="s">
        <v>89</v>
      </c>
      <c r="E131" s="1314"/>
      <c r="F131" s="1314"/>
      <c r="G131" s="1314"/>
      <c r="H131" s="1315"/>
      <c r="I131" s="329">
        <v>1</v>
      </c>
      <c r="J131" s="727"/>
      <c r="K131" s="728"/>
      <c r="L131" s="728"/>
      <c r="M131" s="728"/>
      <c r="N131" s="728"/>
      <c r="O131" s="728"/>
      <c r="P131" s="728"/>
      <c r="Q131" s="728"/>
      <c r="R131" s="728"/>
      <c r="S131" s="728"/>
      <c r="T131" s="738"/>
      <c r="U131" s="739"/>
      <c r="V131" s="739"/>
      <c r="W131" s="739"/>
      <c r="X131" s="739"/>
      <c r="Y131" s="739"/>
      <c r="Z131" s="739"/>
      <c r="AA131" s="739"/>
      <c r="AB131" s="739"/>
      <c r="AC131" s="739"/>
      <c r="AD131" s="739"/>
      <c r="AE131" s="739"/>
      <c r="AF131" s="739"/>
      <c r="AG131" s="739"/>
      <c r="AH131" s="739"/>
      <c r="AI131" s="739"/>
      <c r="AJ131" s="739"/>
      <c r="AK131" s="739"/>
      <c r="AL131" s="739"/>
      <c r="AM131" s="739"/>
      <c r="AN131" s="739"/>
      <c r="AO131" s="739"/>
      <c r="AP131" s="739"/>
      <c r="AQ131" s="740"/>
      <c r="AR131" s="214"/>
      <c r="AS131" s="165"/>
      <c r="AT131" s="165"/>
      <c r="AU131" s="165"/>
      <c r="AV131" s="165"/>
      <c r="AW131" s="605" t="s">
        <v>520</v>
      </c>
      <c r="AX131" s="165"/>
      <c r="AY131" s="165"/>
      <c r="AZ131" s="165"/>
      <c r="BA131" s="165"/>
      <c r="BB131" s="165"/>
      <c r="BC131" s="165"/>
      <c r="BD131" s="165"/>
      <c r="BE131" s="165"/>
      <c r="BF131" s="165"/>
      <c r="BG131" s="165"/>
      <c r="BH131" s="165"/>
      <c r="BI131" s="165"/>
      <c r="BJ131" s="165"/>
      <c r="BK131" s="165"/>
      <c r="BL131" s="165"/>
      <c r="BM131" s="165"/>
      <c r="BN131" s="165"/>
      <c r="BO131" s="165"/>
      <c r="BP131" s="165"/>
      <c r="BQ131" s="165"/>
      <c r="BR131" s="165"/>
      <c r="BS131" s="165"/>
      <c r="BT131" s="165"/>
      <c r="BU131" s="165"/>
      <c r="BV131" s="165"/>
      <c r="BW131" s="165"/>
      <c r="BX131" s="165"/>
      <c r="BY131" s="165"/>
      <c r="BZ131" s="165"/>
      <c r="CA131" s="165"/>
      <c r="CB131" s="165"/>
      <c r="CC131" s="165"/>
      <c r="CD131" s="165"/>
      <c r="CE131" s="165"/>
      <c r="CF131" s="165"/>
      <c r="CG131" s="165"/>
      <c r="CH131" s="165"/>
      <c r="CI131" s="165"/>
      <c r="CJ131" s="165"/>
      <c r="CK131" s="165"/>
      <c r="CL131" s="165"/>
      <c r="CM131" s="165"/>
      <c r="CN131" s="165"/>
      <c r="CO131" s="165"/>
      <c r="CP131" s="165"/>
      <c r="CQ131" s="165"/>
      <c r="CR131" s="165"/>
      <c r="CS131" s="165"/>
      <c r="CT131" s="165"/>
      <c r="CU131" s="165"/>
      <c r="CV131" s="165"/>
      <c r="CW131" s="165"/>
      <c r="CX131" s="165"/>
      <c r="CY131" s="165"/>
      <c r="CZ131" s="165"/>
      <c r="DA131" s="165"/>
      <c r="DB131" s="165"/>
      <c r="DC131" s="165"/>
      <c r="DD131" s="165"/>
      <c r="DE131" s="165"/>
      <c r="DF131" s="165"/>
      <c r="DG131" s="165"/>
      <c r="DH131" s="165"/>
      <c r="DI131" s="165"/>
      <c r="DJ131" s="165"/>
      <c r="DK131" s="165"/>
      <c r="DL131" s="165"/>
      <c r="DM131" s="165"/>
      <c r="DN131" s="165"/>
      <c r="DO131" s="165"/>
      <c r="DP131" s="165"/>
      <c r="DQ131" s="165"/>
      <c r="DR131" s="165"/>
      <c r="DS131" s="165"/>
      <c r="DT131" s="165"/>
      <c r="DU131" s="165"/>
      <c r="DV131" s="165"/>
      <c r="DW131" s="165"/>
      <c r="DX131" s="165"/>
      <c r="DY131" s="165"/>
      <c r="DZ131" s="165"/>
      <c r="EA131" s="165"/>
      <c r="EB131" s="165"/>
      <c r="EC131" s="165"/>
      <c r="ED131" s="165"/>
      <c r="EE131" s="165"/>
      <c r="EF131" s="165"/>
      <c r="EG131" s="165"/>
      <c r="EH131" s="165"/>
      <c r="EI131" s="165"/>
      <c r="EJ131" s="165"/>
      <c r="EK131" s="165"/>
      <c r="EL131" s="165"/>
      <c r="EM131" s="165"/>
      <c r="EN131" s="165"/>
      <c r="EO131" s="165"/>
      <c r="EP131" s="165"/>
      <c r="EQ131" s="165"/>
      <c r="ER131" s="165"/>
      <c r="ES131" s="165"/>
      <c r="ET131" s="165"/>
      <c r="EU131" s="165"/>
      <c r="EV131" s="165"/>
      <c r="EW131" s="165"/>
      <c r="EX131" s="165"/>
      <c r="EY131" s="165"/>
      <c r="EZ131" s="165"/>
      <c r="FA131" s="165"/>
      <c r="FB131" s="165"/>
      <c r="FC131" s="165"/>
      <c r="FD131" s="165"/>
      <c r="FE131" s="165"/>
      <c r="FF131" s="165"/>
      <c r="FG131" s="165"/>
      <c r="FH131" s="165"/>
      <c r="FI131" s="165"/>
      <c r="FJ131" s="165"/>
      <c r="FK131" s="165"/>
      <c r="FL131" s="165"/>
      <c r="FM131" s="165"/>
      <c r="FN131" s="165"/>
      <c r="FO131" s="165"/>
      <c r="FP131" s="165"/>
      <c r="FQ131" s="165"/>
      <c r="FR131" s="165"/>
      <c r="FS131" s="165"/>
      <c r="FT131" s="165"/>
      <c r="FU131" s="165"/>
      <c r="FV131" s="165"/>
      <c r="FW131" s="165"/>
      <c r="FX131" s="165"/>
    </row>
    <row r="132" spans="2:180" s="162" customFormat="1" ht="57.75" customHeight="1">
      <c r="B132" s="192"/>
      <c r="C132" s="777"/>
      <c r="D132" s="1316"/>
      <c r="E132" s="1317"/>
      <c r="F132" s="1317"/>
      <c r="G132" s="1317"/>
      <c r="H132" s="1318"/>
      <c r="I132" s="331">
        <v>2</v>
      </c>
      <c r="J132" s="770"/>
      <c r="K132" s="771"/>
      <c r="L132" s="771"/>
      <c r="M132" s="771"/>
      <c r="N132" s="771"/>
      <c r="O132" s="771"/>
      <c r="P132" s="771"/>
      <c r="Q132" s="771"/>
      <c r="R132" s="771"/>
      <c r="S132" s="727"/>
      <c r="T132" s="738"/>
      <c r="U132" s="739"/>
      <c r="V132" s="739"/>
      <c r="W132" s="739"/>
      <c r="X132" s="739"/>
      <c r="Y132" s="739"/>
      <c r="Z132" s="739"/>
      <c r="AA132" s="739"/>
      <c r="AB132" s="739"/>
      <c r="AC132" s="739"/>
      <c r="AD132" s="739"/>
      <c r="AE132" s="739"/>
      <c r="AF132" s="739"/>
      <c r="AG132" s="739"/>
      <c r="AH132" s="739"/>
      <c r="AI132" s="739"/>
      <c r="AJ132" s="739"/>
      <c r="AK132" s="739"/>
      <c r="AL132" s="739"/>
      <c r="AM132" s="739"/>
      <c r="AN132" s="739"/>
      <c r="AO132" s="739"/>
      <c r="AP132" s="739"/>
      <c r="AQ132" s="740"/>
      <c r="AR132" s="214"/>
      <c r="AS132" s="165"/>
      <c r="AT132" s="165"/>
      <c r="AU132" s="165"/>
      <c r="AV132" s="165"/>
      <c r="AW132" s="605" t="s">
        <v>521</v>
      </c>
      <c r="AX132" s="165"/>
      <c r="AY132" s="165"/>
      <c r="AZ132" s="165"/>
      <c r="BA132" s="165"/>
      <c r="BB132" s="165"/>
      <c r="BC132" s="165"/>
      <c r="BD132" s="165"/>
      <c r="BE132" s="165"/>
      <c r="BF132" s="165"/>
      <c r="BG132" s="165"/>
      <c r="BH132" s="165"/>
      <c r="BI132" s="165"/>
      <c r="BJ132" s="165"/>
      <c r="BK132" s="165"/>
      <c r="BL132" s="165"/>
      <c r="BM132" s="165"/>
      <c r="BN132" s="165"/>
      <c r="BO132" s="165"/>
      <c r="BP132" s="165"/>
      <c r="BQ132" s="165"/>
      <c r="BR132" s="165"/>
      <c r="BS132" s="165"/>
      <c r="BT132" s="165"/>
      <c r="BU132" s="165"/>
      <c r="BV132" s="165"/>
      <c r="BW132" s="165"/>
      <c r="BX132" s="165"/>
      <c r="BY132" s="165"/>
      <c r="BZ132" s="165"/>
      <c r="CA132" s="165"/>
      <c r="CB132" s="165"/>
      <c r="CC132" s="165"/>
      <c r="CD132" s="165"/>
      <c r="CE132" s="165"/>
      <c r="CF132" s="165"/>
      <c r="CG132" s="165"/>
      <c r="CH132" s="165"/>
      <c r="CI132" s="165"/>
      <c r="CJ132" s="165"/>
      <c r="CK132" s="165"/>
      <c r="CL132" s="165"/>
      <c r="CM132" s="165"/>
      <c r="CN132" s="165"/>
      <c r="CO132" s="165"/>
      <c r="CP132" s="165"/>
      <c r="CQ132" s="165"/>
      <c r="CR132" s="165"/>
      <c r="CS132" s="165"/>
      <c r="CT132" s="165"/>
      <c r="CU132" s="165"/>
      <c r="CV132" s="165"/>
      <c r="CW132" s="165"/>
      <c r="CX132" s="165"/>
      <c r="CY132" s="165"/>
      <c r="CZ132" s="165"/>
      <c r="DA132" s="165"/>
      <c r="DB132" s="165"/>
      <c r="DC132" s="165"/>
      <c r="DD132" s="165"/>
      <c r="DE132" s="165"/>
      <c r="DF132" s="165"/>
      <c r="DG132" s="165"/>
      <c r="DH132" s="165"/>
      <c r="DI132" s="165"/>
      <c r="DJ132" s="165"/>
      <c r="DK132" s="165"/>
      <c r="DL132" s="165"/>
      <c r="DM132" s="165"/>
      <c r="DN132" s="165"/>
      <c r="DO132" s="165"/>
      <c r="DP132" s="165"/>
      <c r="DQ132" s="165"/>
      <c r="DR132" s="165"/>
      <c r="DS132" s="165"/>
      <c r="DT132" s="165"/>
      <c r="DU132" s="165"/>
      <c r="DV132" s="165"/>
      <c r="DW132" s="165"/>
      <c r="DX132" s="165"/>
      <c r="DY132" s="165"/>
      <c r="DZ132" s="165"/>
      <c r="EA132" s="165"/>
      <c r="EB132" s="165"/>
      <c r="EC132" s="165"/>
      <c r="ED132" s="165"/>
      <c r="EE132" s="165"/>
      <c r="EF132" s="165"/>
      <c r="EG132" s="165"/>
      <c r="EH132" s="165"/>
      <c r="EI132" s="165"/>
      <c r="EJ132" s="165"/>
      <c r="EK132" s="165"/>
      <c r="EL132" s="165"/>
      <c r="EM132" s="165"/>
      <c r="EN132" s="165"/>
      <c r="EO132" s="165"/>
      <c r="EP132" s="165"/>
      <c r="EQ132" s="165"/>
      <c r="ER132" s="165"/>
      <c r="ES132" s="165"/>
      <c r="ET132" s="165"/>
      <c r="EU132" s="165"/>
      <c r="EV132" s="165"/>
      <c r="EW132" s="165"/>
      <c r="EX132" s="165"/>
      <c r="EY132" s="165"/>
      <c r="EZ132" s="165"/>
      <c r="FA132" s="165"/>
      <c r="FB132" s="165"/>
      <c r="FC132" s="165"/>
      <c r="FD132" s="165"/>
      <c r="FE132" s="165"/>
      <c r="FF132" s="165"/>
      <c r="FG132" s="165"/>
      <c r="FH132" s="165"/>
      <c r="FI132" s="165"/>
      <c r="FJ132" s="165"/>
      <c r="FK132" s="165"/>
      <c r="FL132" s="165"/>
      <c r="FM132" s="165"/>
      <c r="FN132" s="165"/>
      <c r="FO132" s="165"/>
      <c r="FP132" s="165"/>
      <c r="FQ132" s="165"/>
      <c r="FR132" s="165"/>
      <c r="FS132" s="165"/>
      <c r="FT132" s="165"/>
      <c r="FU132" s="165"/>
      <c r="FV132" s="165"/>
      <c r="FW132" s="165"/>
      <c r="FX132" s="165"/>
    </row>
    <row r="133" spans="2:180" s="162" customFormat="1" ht="57.75" customHeight="1" thickBot="1">
      <c r="B133" s="192"/>
      <c r="C133" s="777"/>
      <c r="D133" s="1316"/>
      <c r="E133" s="1317"/>
      <c r="F133" s="1317"/>
      <c r="G133" s="1317"/>
      <c r="H133" s="1318"/>
      <c r="I133" s="332">
        <v>3</v>
      </c>
      <c r="J133" s="770"/>
      <c r="K133" s="771"/>
      <c r="L133" s="771"/>
      <c r="M133" s="771"/>
      <c r="N133" s="771"/>
      <c r="O133" s="771"/>
      <c r="P133" s="771"/>
      <c r="Q133" s="771"/>
      <c r="R133" s="771"/>
      <c r="S133" s="727"/>
      <c r="T133" s="738"/>
      <c r="U133" s="739"/>
      <c r="V133" s="739"/>
      <c r="W133" s="739"/>
      <c r="X133" s="739"/>
      <c r="Y133" s="739"/>
      <c r="Z133" s="739"/>
      <c r="AA133" s="739"/>
      <c r="AB133" s="739"/>
      <c r="AC133" s="739"/>
      <c r="AD133" s="739"/>
      <c r="AE133" s="739"/>
      <c r="AF133" s="739"/>
      <c r="AG133" s="739"/>
      <c r="AH133" s="739"/>
      <c r="AI133" s="739"/>
      <c r="AJ133" s="739"/>
      <c r="AK133" s="739"/>
      <c r="AL133" s="739"/>
      <c r="AM133" s="739"/>
      <c r="AN133" s="739"/>
      <c r="AO133" s="739"/>
      <c r="AP133" s="739"/>
      <c r="AQ133" s="740"/>
      <c r="AR133" s="46"/>
      <c r="AS133" s="165"/>
      <c r="AT133" s="165"/>
      <c r="AU133" s="165"/>
      <c r="AV133" s="165"/>
      <c r="AW133" s="605" t="s">
        <v>522</v>
      </c>
      <c r="AX133" s="165"/>
      <c r="AY133" s="165"/>
      <c r="AZ133" s="165"/>
      <c r="BA133" s="165"/>
      <c r="BB133" s="165"/>
      <c r="BC133" s="165"/>
      <c r="BD133" s="165"/>
      <c r="BE133" s="165"/>
      <c r="BF133" s="165"/>
      <c r="BG133" s="165"/>
      <c r="BH133" s="165"/>
      <c r="BI133" s="165"/>
      <c r="BJ133" s="165"/>
      <c r="BK133" s="165"/>
      <c r="BL133" s="165"/>
      <c r="BM133" s="165"/>
      <c r="BN133" s="165"/>
      <c r="BO133" s="165"/>
      <c r="BP133" s="165"/>
      <c r="BQ133" s="165"/>
      <c r="BR133" s="165"/>
      <c r="BS133" s="165"/>
      <c r="BT133" s="165"/>
      <c r="BU133" s="165"/>
      <c r="BV133" s="165"/>
      <c r="BW133" s="165"/>
      <c r="BX133" s="165"/>
      <c r="BY133" s="165"/>
      <c r="BZ133" s="165"/>
      <c r="CA133" s="165"/>
      <c r="CB133" s="165"/>
      <c r="CC133" s="165"/>
      <c r="CD133" s="165"/>
      <c r="CE133" s="165"/>
      <c r="CF133" s="165"/>
      <c r="CG133" s="165"/>
      <c r="CH133" s="165"/>
      <c r="CI133" s="165"/>
      <c r="CJ133" s="165"/>
      <c r="CK133" s="165"/>
      <c r="CL133" s="165"/>
      <c r="CM133" s="165"/>
      <c r="CN133" s="165"/>
      <c r="CO133" s="165"/>
      <c r="CP133" s="165"/>
      <c r="CQ133" s="165"/>
      <c r="CR133" s="165"/>
      <c r="CS133" s="165"/>
      <c r="CT133" s="165"/>
      <c r="CU133" s="165"/>
      <c r="CV133" s="165"/>
      <c r="CW133" s="165"/>
      <c r="CX133" s="165"/>
      <c r="CY133" s="165"/>
      <c r="CZ133" s="165"/>
      <c r="DA133" s="165"/>
      <c r="DB133" s="165"/>
      <c r="DC133" s="165"/>
      <c r="DD133" s="165"/>
      <c r="DE133" s="165"/>
      <c r="DF133" s="165"/>
      <c r="DG133" s="165"/>
      <c r="DH133" s="165"/>
      <c r="DI133" s="165"/>
      <c r="DJ133" s="165"/>
      <c r="DK133" s="165"/>
      <c r="DL133" s="165"/>
      <c r="DM133" s="165"/>
      <c r="DN133" s="165"/>
      <c r="DO133" s="165"/>
      <c r="DP133" s="165"/>
      <c r="DQ133" s="165"/>
      <c r="DR133" s="165"/>
      <c r="DS133" s="165"/>
      <c r="DT133" s="165"/>
      <c r="DU133" s="165"/>
      <c r="DV133" s="165"/>
      <c r="DW133" s="165"/>
      <c r="DX133" s="165"/>
      <c r="DY133" s="165"/>
      <c r="DZ133" s="165"/>
      <c r="EA133" s="165"/>
      <c r="EB133" s="165"/>
      <c r="EC133" s="165"/>
      <c r="ED133" s="165"/>
      <c r="EE133" s="165"/>
      <c r="EF133" s="165"/>
      <c r="EG133" s="165"/>
      <c r="EH133" s="165"/>
      <c r="EI133" s="165"/>
      <c r="EJ133" s="165"/>
      <c r="EK133" s="165"/>
      <c r="EL133" s="165"/>
      <c r="EM133" s="165"/>
      <c r="EN133" s="165"/>
      <c r="EO133" s="165"/>
      <c r="EP133" s="165"/>
      <c r="EQ133" s="165"/>
      <c r="ER133" s="165"/>
      <c r="ES133" s="165"/>
      <c r="ET133" s="165"/>
      <c r="EU133" s="165"/>
      <c r="EV133" s="165"/>
      <c r="EW133" s="165"/>
      <c r="EX133" s="165"/>
      <c r="EY133" s="165"/>
      <c r="EZ133" s="165"/>
      <c r="FA133" s="165"/>
      <c r="FB133" s="165"/>
      <c r="FC133" s="165"/>
      <c r="FD133" s="165"/>
      <c r="FE133" s="165"/>
      <c r="FF133" s="165"/>
      <c r="FG133" s="165"/>
      <c r="FH133" s="165"/>
      <c r="FI133" s="165"/>
      <c r="FJ133" s="165"/>
      <c r="FK133" s="165"/>
      <c r="FL133" s="165"/>
      <c r="FM133" s="165"/>
      <c r="FN133" s="165"/>
      <c r="FO133" s="165"/>
      <c r="FP133" s="165"/>
      <c r="FQ133" s="165"/>
      <c r="FR133" s="165"/>
      <c r="FS133" s="165"/>
      <c r="FT133" s="165"/>
      <c r="FU133" s="165"/>
      <c r="FV133" s="165"/>
      <c r="FW133" s="165"/>
      <c r="FX133" s="165"/>
    </row>
    <row r="134" spans="2:180" s="162" customFormat="1" ht="57.75" hidden="1" customHeight="1">
      <c r="B134" s="333"/>
      <c r="C134" s="777"/>
      <c r="D134" s="1316"/>
      <c r="E134" s="1317"/>
      <c r="F134" s="1317"/>
      <c r="G134" s="1317"/>
      <c r="H134" s="1318"/>
      <c r="I134" s="331">
        <v>4</v>
      </c>
      <c r="J134" s="770"/>
      <c r="K134" s="771"/>
      <c r="L134" s="771"/>
      <c r="M134" s="771"/>
      <c r="N134" s="771"/>
      <c r="O134" s="771"/>
      <c r="P134" s="771"/>
      <c r="Q134" s="771"/>
      <c r="R134" s="771"/>
      <c r="S134" s="727"/>
      <c r="T134" s="738" t="s">
        <v>398</v>
      </c>
      <c r="U134" s="739"/>
      <c r="V134" s="739"/>
      <c r="W134" s="739"/>
      <c r="X134" s="739"/>
      <c r="Y134" s="739"/>
      <c r="Z134" s="739"/>
      <c r="AA134" s="739"/>
      <c r="AB134" s="739"/>
      <c r="AC134" s="739"/>
      <c r="AD134" s="739"/>
      <c r="AE134" s="739"/>
      <c r="AF134" s="739"/>
      <c r="AG134" s="739"/>
      <c r="AH134" s="739"/>
      <c r="AI134" s="739"/>
      <c r="AJ134" s="739"/>
      <c r="AK134" s="739"/>
      <c r="AL134" s="739"/>
      <c r="AM134" s="739"/>
      <c r="AN134" s="739"/>
      <c r="AO134" s="739"/>
      <c r="AP134" s="739"/>
      <c r="AQ134" s="740"/>
      <c r="AR134" s="46"/>
      <c r="AS134" s="165"/>
      <c r="AT134" s="165"/>
      <c r="AU134" s="165"/>
      <c r="AV134" s="165"/>
      <c r="AW134" s="605" t="s">
        <v>523</v>
      </c>
      <c r="AX134" s="165"/>
      <c r="AY134" s="165"/>
      <c r="AZ134" s="165"/>
      <c r="BA134" s="165"/>
      <c r="BB134" s="165"/>
      <c r="BC134" s="165"/>
      <c r="BD134" s="165"/>
      <c r="BE134" s="165"/>
      <c r="BF134" s="165"/>
      <c r="BG134" s="165"/>
      <c r="BH134" s="165"/>
      <c r="BI134" s="165"/>
      <c r="BJ134" s="165"/>
      <c r="BK134" s="165"/>
      <c r="BL134" s="165"/>
      <c r="BM134" s="165"/>
      <c r="BN134" s="165"/>
      <c r="BO134" s="165"/>
      <c r="BP134" s="165"/>
      <c r="BQ134" s="165"/>
      <c r="BR134" s="165"/>
      <c r="BS134" s="165"/>
      <c r="BT134" s="165"/>
      <c r="BU134" s="165"/>
      <c r="BV134" s="165"/>
      <c r="BW134" s="165"/>
      <c r="BX134" s="165"/>
      <c r="BY134" s="165"/>
      <c r="BZ134" s="165"/>
      <c r="CA134" s="165"/>
      <c r="CB134" s="165"/>
      <c r="CC134" s="165"/>
      <c r="CD134" s="165"/>
      <c r="CE134" s="165"/>
      <c r="CF134" s="165"/>
      <c r="CG134" s="165"/>
      <c r="CH134" s="165"/>
      <c r="CI134" s="165"/>
      <c r="CJ134" s="165"/>
      <c r="CK134" s="165"/>
      <c r="CL134" s="165"/>
      <c r="CM134" s="165"/>
      <c r="CN134" s="165"/>
      <c r="CO134" s="165"/>
      <c r="CP134" s="165"/>
      <c r="CQ134" s="165"/>
      <c r="CR134" s="165"/>
      <c r="CS134" s="165"/>
      <c r="CT134" s="165"/>
      <c r="CU134" s="165"/>
      <c r="CV134" s="165"/>
      <c r="CW134" s="165"/>
      <c r="CX134" s="165"/>
      <c r="CY134" s="165"/>
      <c r="CZ134" s="165"/>
      <c r="DA134" s="165"/>
      <c r="DB134" s="165"/>
      <c r="DC134" s="165"/>
      <c r="DD134" s="165"/>
      <c r="DE134" s="165"/>
      <c r="DF134" s="165"/>
      <c r="DG134" s="165"/>
      <c r="DH134" s="165"/>
      <c r="DI134" s="165"/>
      <c r="DJ134" s="165"/>
      <c r="DK134" s="165"/>
      <c r="DL134" s="165"/>
      <c r="DM134" s="165"/>
      <c r="DN134" s="165"/>
      <c r="DO134" s="165"/>
      <c r="DP134" s="165"/>
      <c r="DQ134" s="165"/>
      <c r="DR134" s="165"/>
      <c r="DS134" s="165"/>
      <c r="DT134" s="165"/>
      <c r="DU134" s="165"/>
      <c r="DV134" s="165"/>
      <c r="DW134" s="165"/>
      <c r="DX134" s="165"/>
      <c r="DY134" s="165"/>
      <c r="DZ134" s="165"/>
      <c r="EA134" s="165"/>
      <c r="EB134" s="165"/>
      <c r="EC134" s="165"/>
      <c r="ED134" s="165"/>
      <c r="EE134" s="165"/>
      <c r="EF134" s="165"/>
      <c r="EG134" s="165"/>
      <c r="EH134" s="165"/>
      <c r="EI134" s="165"/>
      <c r="EJ134" s="165"/>
      <c r="EK134" s="165"/>
      <c r="EL134" s="165"/>
      <c r="EM134" s="165"/>
      <c r="EN134" s="165"/>
      <c r="EO134" s="165"/>
      <c r="EP134" s="165"/>
      <c r="EQ134" s="165"/>
      <c r="ER134" s="165"/>
      <c r="ES134" s="165"/>
      <c r="ET134" s="165"/>
      <c r="EU134" s="165"/>
      <c r="EV134" s="165"/>
      <c r="EW134" s="165"/>
      <c r="EX134" s="165"/>
      <c r="EY134" s="165"/>
      <c r="EZ134" s="165"/>
      <c r="FA134" s="165"/>
      <c r="FB134" s="165"/>
      <c r="FC134" s="165"/>
      <c r="FD134" s="165"/>
      <c r="FE134" s="165"/>
      <c r="FF134" s="165"/>
      <c r="FG134" s="165"/>
      <c r="FH134" s="165"/>
      <c r="FI134" s="165"/>
      <c r="FJ134" s="165"/>
      <c r="FK134" s="165"/>
      <c r="FL134" s="165"/>
      <c r="FM134" s="165"/>
      <c r="FN134" s="165"/>
      <c r="FO134" s="165"/>
      <c r="FP134" s="165"/>
      <c r="FQ134" s="165"/>
      <c r="FR134" s="165"/>
      <c r="FS134" s="165"/>
      <c r="FT134" s="165"/>
      <c r="FU134" s="165"/>
      <c r="FV134" s="165"/>
      <c r="FW134" s="165"/>
      <c r="FX134" s="165"/>
    </row>
    <row r="135" spans="2:180" s="162" customFormat="1" ht="57.75" hidden="1" customHeight="1">
      <c r="B135" s="192"/>
      <c r="C135" s="777"/>
      <c r="D135" s="1316"/>
      <c r="E135" s="1317"/>
      <c r="F135" s="1317"/>
      <c r="G135" s="1317"/>
      <c r="H135" s="1318"/>
      <c r="I135" s="331">
        <v>5</v>
      </c>
      <c r="J135" s="727"/>
      <c r="K135" s="728"/>
      <c r="L135" s="728"/>
      <c r="M135" s="728"/>
      <c r="N135" s="728"/>
      <c r="O135" s="728"/>
      <c r="P135" s="728"/>
      <c r="Q135" s="728"/>
      <c r="R135" s="728"/>
      <c r="S135" s="728"/>
      <c r="T135" s="738" t="s">
        <v>398</v>
      </c>
      <c r="U135" s="739"/>
      <c r="V135" s="739"/>
      <c r="W135" s="739"/>
      <c r="X135" s="739"/>
      <c r="Y135" s="739"/>
      <c r="Z135" s="739"/>
      <c r="AA135" s="739"/>
      <c r="AB135" s="739"/>
      <c r="AC135" s="739"/>
      <c r="AD135" s="739"/>
      <c r="AE135" s="739"/>
      <c r="AF135" s="739"/>
      <c r="AG135" s="739"/>
      <c r="AH135" s="739"/>
      <c r="AI135" s="739"/>
      <c r="AJ135" s="739"/>
      <c r="AK135" s="739"/>
      <c r="AL135" s="739"/>
      <c r="AM135" s="739"/>
      <c r="AN135" s="739"/>
      <c r="AO135" s="739"/>
      <c r="AP135" s="739"/>
      <c r="AQ135" s="740"/>
      <c r="AR135" s="46"/>
      <c r="AS135" s="165"/>
      <c r="AT135" s="165"/>
      <c r="AU135" s="165"/>
      <c r="AV135" s="165"/>
      <c r="AW135" s="605" t="s">
        <v>524</v>
      </c>
      <c r="AX135" s="165"/>
      <c r="AY135" s="165"/>
      <c r="AZ135" s="165"/>
      <c r="BA135" s="165"/>
      <c r="BB135" s="165"/>
      <c r="BC135" s="165"/>
      <c r="BD135" s="165"/>
      <c r="BE135" s="165"/>
      <c r="BF135" s="165"/>
      <c r="BG135" s="165"/>
      <c r="BH135" s="165"/>
      <c r="BI135" s="165"/>
      <c r="BJ135" s="165"/>
      <c r="BK135" s="165"/>
      <c r="BL135" s="165"/>
      <c r="BM135" s="165"/>
      <c r="BN135" s="165"/>
      <c r="BO135" s="165"/>
      <c r="BP135" s="165"/>
      <c r="BQ135" s="165"/>
      <c r="BR135" s="165"/>
      <c r="BS135" s="165"/>
      <c r="BT135" s="165"/>
      <c r="BU135" s="165"/>
      <c r="BV135" s="165"/>
      <c r="BW135" s="165"/>
      <c r="BX135" s="165"/>
      <c r="BY135" s="165"/>
      <c r="BZ135" s="165"/>
      <c r="CA135" s="165"/>
      <c r="CB135" s="165"/>
      <c r="CC135" s="165"/>
      <c r="CD135" s="165"/>
      <c r="CE135" s="165"/>
      <c r="CF135" s="165"/>
      <c r="CG135" s="165"/>
      <c r="CH135" s="165"/>
      <c r="CI135" s="165"/>
      <c r="CJ135" s="165"/>
      <c r="CK135" s="165"/>
      <c r="CL135" s="165"/>
      <c r="CM135" s="165"/>
      <c r="CN135" s="165"/>
      <c r="CO135" s="165"/>
      <c r="CP135" s="165"/>
      <c r="CQ135" s="165"/>
      <c r="CR135" s="165"/>
      <c r="CS135" s="165"/>
      <c r="CT135" s="165"/>
      <c r="CU135" s="165"/>
      <c r="CV135" s="165"/>
      <c r="CW135" s="165"/>
      <c r="CX135" s="165"/>
      <c r="CY135" s="165"/>
      <c r="CZ135" s="165"/>
      <c r="DA135" s="165"/>
      <c r="DB135" s="165"/>
      <c r="DC135" s="165"/>
      <c r="DD135" s="165"/>
      <c r="DE135" s="165"/>
      <c r="DF135" s="165"/>
      <c r="DG135" s="165"/>
      <c r="DH135" s="165"/>
      <c r="DI135" s="165"/>
      <c r="DJ135" s="165"/>
      <c r="DK135" s="165"/>
      <c r="DL135" s="165"/>
      <c r="DM135" s="165"/>
      <c r="DN135" s="165"/>
      <c r="DO135" s="165"/>
      <c r="DP135" s="165"/>
      <c r="DQ135" s="165"/>
      <c r="DR135" s="165"/>
      <c r="DS135" s="165"/>
      <c r="DT135" s="165"/>
      <c r="DU135" s="165"/>
      <c r="DV135" s="165"/>
      <c r="DW135" s="165"/>
      <c r="DX135" s="165"/>
      <c r="DY135" s="165"/>
      <c r="DZ135" s="165"/>
      <c r="EA135" s="165"/>
      <c r="EB135" s="165"/>
      <c r="EC135" s="165"/>
      <c r="ED135" s="165"/>
      <c r="EE135" s="165"/>
      <c r="EF135" s="165"/>
      <c r="EG135" s="165"/>
      <c r="EH135" s="165"/>
      <c r="EI135" s="165"/>
      <c r="EJ135" s="165"/>
      <c r="EK135" s="165"/>
      <c r="EL135" s="165"/>
      <c r="EM135" s="165"/>
      <c r="EN135" s="165"/>
      <c r="EO135" s="165"/>
      <c r="EP135" s="165"/>
      <c r="EQ135" s="165"/>
      <c r="ER135" s="165"/>
      <c r="ES135" s="165"/>
      <c r="ET135" s="165"/>
      <c r="EU135" s="165"/>
      <c r="EV135" s="165"/>
      <c r="EW135" s="165"/>
      <c r="EX135" s="165"/>
      <c r="EY135" s="165"/>
      <c r="EZ135" s="165"/>
      <c r="FA135" s="165"/>
      <c r="FB135" s="165"/>
      <c r="FC135" s="165"/>
      <c r="FD135" s="165"/>
      <c r="FE135" s="165"/>
      <c r="FF135" s="165"/>
      <c r="FG135" s="165"/>
      <c r="FH135" s="165"/>
      <c r="FI135" s="165"/>
      <c r="FJ135" s="165"/>
      <c r="FK135" s="165"/>
      <c r="FL135" s="165"/>
      <c r="FM135" s="165"/>
      <c r="FN135" s="165"/>
      <c r="FO135" s="165"/>
      <c r="FP135" s="165"/>
      <c r="FQ135" s="165"/>
      <c r="FR135" s="165"/>
      <c r="FS135" s="165"/>
      <c r="FT135" s="165"/>
      <c r="FU135" s="165"/>
      <c r="FV135" s="165"/>
      <c r="FW135" s="165"/>
      <c r="FX135" s="165"/>
    </row>
    <row r="136" spans="2:180" s="162" customFormat="1" ht="57.75" hidden="1" customHeight="1">
      <c r="B136" s="192"/>
      <c r="C136" s="777"/>
      <c r="D136" s="1316"/>
      <c r="E136" s="1317"/>
      <c r="F136" s="1317"/>
      <c r="G136" s="1317"/>
      <c r="H136" s="1318"/>
      <c r="I136" s="331">
        <v>6</v>
      </c>
      <c r="J136" s="771"/>
      <c r="K136" s="771"/>
      <c r="L136" s="771"/>
      <c r="M136" s="771"/>
      <c r="N136" s="771"/>
      <c r="O136" s="771"/>
      <c r="P136" s="771"/>
      <c r="Q136" s="771"/>
      <c r="R136" s="771"/>
      <c r="S136" s="727"/>
      <c r="T136" s="738" t="s">
        <v>398</v>
      </c>
      <c r="U136" s="739"/>
      <c r="V136" s="739"/>
      <c r="W136" s="739"/>
      <c r="X136" s="739"/>
      <c r="Y136" s="739"/>
      <c r="Z136" s="739"/>
      <c r="AA136" s="739"/>
      <c r="AB136" s="739"/>
      <c r="AC136" s="739"/>
      <c r="AD136" s="739"/>
      <c r="AE136" s="739"/>
      <c r="AF136" s="739"/>
      <c r="AG136" s="739"/>
      <c r="AH136" s="739"/>
      <c r="AI136" s="739"/>
      <c r="AJ136" s="739"/>
      <c r="AK136" s="739"/>
      <c r="AL136" s="739"/>
      <c r="AM136" s="739"/>
      <c r="AN136" s="739"/>
      <c r="AO136" s="739"/>
      <c r="AP136" s="739"/>
      <c r="AQ136" s="740"/>
      <c r="AR136" s="46"/>
      <c r="AS136" s="165"/>
      <c r="AT136" s="165"/>
      <c r="AU136" s="165"/>
      <c r="AV136" s="165"/>
      <c r="AW136" s="605" t="s">
        <v>525</v>
      </c>
      <c r="AX136" s="165"/>
      <c r="AY136" s="165"/>
      <c r="AZ136" s="165"/>
      <c r="BA136" s="165"/>
      <c r="BB136" s="165"/>
      <c r="BC136" s="165"/>
      <c r="BD136" s="165"/>
      <c r="BE136" s="165"/>
      <c r="BF136" s="165"/>
      <c r="BG136" s="165"/>
      <c r="BH136" s="165"/>
      <c r="BI136" s="165"/>
      <c r="BJ136" s="165"/>
      <c r="BK136" s="165"/>
      <c r="BL136" s="165"/>
      <c r="BM136" s="165"/>
      <c r="BN136" s="165"/>
      <c r="BO136" s="165"/>
      <c r="BP136" s="165"/>
      <c r="BQ136" s="165"/>
      <c r="BR136" s="165"/>
      <c r="BS136" s="165"/>
      <c r="BT136" s="165"/>
      <c r="BU136" s="165"/>
      <c r="BV136" s="165"/>
      <c r="BW136" s="165"/>
      <c r="BX136" s="165"/>
      <c r="BY136" s="165"/>
      <c r="BZ136" s="165"/>
      <c r="CA136" s="165"/>
      <c r="CB136" s="165"/>
      <c r="CC136" s="165"/>
      <c r="CD136" s="165"/>
      <c r="CE136" s="165"/>
      <c r="CF136" s="165"/>
      <c r="CG136" s="165"/>
      <c r="CH136" s="165"/>
      <c r="CI136" s="165"/>
      <c r="CJ136" s="165"/>
      <c r="CK136" s="165"/>
      <c r="CL136" s="165"/>
      <c r="CM136" s="165"/>
      <c r="CN136" s="165"/>
      <c r="CO136" s="165"/>
      <c r="CP136" s="165"/>
      <c r="CQ136" s="165"/>
      <c r="CR136" s="165"/>
      <c r="CS136" s="165"/>
      <c r="CT136" s="165"/>
      <c r="CU136" s="165"/>
      <c r="CV136" s="165"/>
      <c r="CW136" s="165"/>
      <c r="CX136" s="165"/>
      <c r="CY136" s="165"/>
      <c r="CZ136" s="165"/>
      <c r="DA136" s="165"/>
      <c r="DB136" s="165"/>
      <c r="DC136" s="165"/>
      <c r="DD136" s="165"/>
      <c r="DE136" s="165"/>
      <c r="DF136" s="165"/>
      <c r="DG136" s="165"/>
      <c r="DH136" s="165"/>
      <c r="DI136" s="165"/>
      <c r="DJ136" s="165"/>
      <c r="DK136" s="165"/>
      <c r="DL136" s="165"/>
      <c r="DM136" s="165"/>
      <c r="DN136" s="165"/>
      <c r="DO136" s="165"/>
      <c r="DP136" s="165"/>
      <c r="DQ136" s="165"/>
      <c r="DR136" s="165"/>
      <c r="DS136" s="165"/>
      <c r="DT136" s="165"/>
      <c r="DU136" s="165"/>
      <c r="DV136" s="165"/>
      <c r="DW136" s="165"/>
      <c r="DX136" s="165"/>
      <c r="DY136" s="165"/>
      <c r="DZ136" s="165"/>
      <c r="EA136" s="165"/>
      <c r="EB136" s="165"/>
      <c r="EC136" s="165"/>
      <c r="ED136" s="165"/>
      <c r="EE136" s="165"/>
      <c r="EF136" s="165"/>
      <c r="EG136" s="165"/>
      <c r="EH136" s="165"/>
      <c r="EI136" s="165"/>
      <c r="EJ136" s="165"/>
      <c r="EK136" s="165"/>
      <c r="EL136" s="165"/>
      <c r="EM136" s="165"/>
      <c r="EN136" s="165"/>
      <c r="EO136" s="165"/>
      <c r="EP136" s="165"/>
      <c r="EQ136" s="165"/>
      <c r="ER136" s="165"/>
      <c r="ES136" s="165"/>
      <c r="ET136" s="165"/>
      <c r="EU136" s="165"/>
      <c r="EV136" s="165"/>
      <c r="EW136" s="165"/>
      <c r="EX136" s="165"/>
      <c r="EY136" s="165"/>
      <c r="EZ136" s="165"/>
      <c r="FA136" s="165"/>
      <c r="FB136" s="165"/>
      <c r="FC136" s="165"/>
      <c r="FD136" s="165"/>
      <c r="FE136" s="165"/>
      <c r="FF136" s="165"/>
      <c r="FG136" s="165"/>
      <c r="FH136" s="165"/>
      <c r="FI136" s="165"/>
      <c r="FJ136" s="165"/>
      <c r="FK136" s="165"/>
      <c r="FL136" s="165"/>
      <c r="FM136" s="165"/>
      <c r="FN136" s="165"/>
      <c r="FO136" s="165"/>
      <c r="FP136" s="165"/>
      <c r="FQ136" s="165"/>
      <c r="FR136" s="165"/>
      <c r="FS136" s="165"/>
      <c r="FT136" s="165"/>
      <c r="FU136" s="165"/>
      <c r="FV136" s="165"/>
      <c r="FW136" s="165"/>
      <c r="FX136" s="165"/>
    </row>
    <row r="137" spans="2:180" s="162" customFormat="1" ht="57.75" hidden="1" customHeight="1">
      <c r="B137" s="192"/>
      <c r="C137" s="777"/>
      <c r="D137" s="1316"/>
      <c r="E137" s="1317"/>
      <c r="F137" s="1317"/>
      <c r="G137" s="1317"/>
      <c r="H137" s="1318"/>
      <c r="I137" s="331">
        <v>7</v>
      </c>
      <c r="J137" s="727"/>
      <c r="K137" s="728"/>
      <c r="L137" s="728"/>
      <c r="M137" s="728"/>
      <c r="N137" s="728"/>
      <c r="O137" s="728"/>
      <c r="P137" s="728"/>
      <c r="Q137" s="728"/>
      <c r="R137" s="728"/>
      <c r="S137" s="728"/>
      <c r="T137" s="1330" t="s">
        <v>398</v>
      </c>
      <c r="U137" s="1330"/>
      <c r="V137" s="1330"/>
      <c r="W137" s="1330"/>
      <c r="X137" s="1330"/>
      <c r="Y137" s="1330"/>
      <c r="Z137" s="1330"/>
      <c r="AA137" s="1330"/>
      <c r="AB137" s="1330"/>
      <c r="AC137" s="1330"/>
      <c r="AD137" s="1330"/>
      <c r="AE137" s="1330"/>
      <c r="AF137" s="1330"/>
      <c r="AG137" s="1330"/>
      <c r="AH137" s="1330"/>
      <c r="AI137" s="1330"/>
      <c r="AJ137" s="1330"/>
      <c r="AK137" s="1330"/>
      <c r="AL137" s="1330"/>
      <c r="AM137" s="1330"/>
      <c r="AN137" s="1330"/>
      <c r="AO137" s="1330"/>
      <c r="AP137" s="1330"/>
      <c r="AQ137" s="1330"/>
      <c r="AR137" s="46"/>
      <c r="AS137" s="165"/>
      <c r="AT137" s="165"/>
      <c r="AU137" s="165"/>
      <c r="AV137" s="165"/>
      <c r="AW137" s="605" t="s">
        <v>526</v>
      </c>
      <c r="AX137" s="165"/>
      <c r="AY137" s="165"/>
      <c r="AZ137" s="165"/>
      <c r="BA137" s="165"/>
      <c r="BB137" s="165"/>
      <c r="BC137" s="165"/>
      <c r="BD137" s="165"/>
      <c r="BE137" s="165"/>
      <c r="BF137" s="165"/>
      <c r="BG137" s="165"/>
      <c r="BH137" s="165"/>
      <c r="BI137" s="165"/>
      <c r="BJ137" s="165"/>
      <c r="BK137" s="165"/>
      <c r="BL137" s="165"/>
      <c r="BM137" s="165"/>
      <c r="BN137" s="165"/>
      <c r="BO137" s="165"/>
      <c r="BP137" s="165"/>
      <c r="BQ137" s="165"/>
      <c r="BR137" s="165"/>
      <c r="BS137" s="165"/>
      <c r="BT137" s="165"/>
      <c r="BU137" s="165"/>
      <c r="BV137" s="165"/>
      <c r="BW137" s="165"/>
      <c r="BX137" s="165"/>
      <c r="BY137" s="165"/>
      <c r="BZ137" s="165"/>
      <c r="CA137" s="165"/>
      <c r="CB137" s="165"/>
      <c r="CC137" s="165"/>
      <c r="CD137" s="165"/>
      <c r="CE137" s="165"/>
      <c r="CF137" s="165"/>
      <c r="CG137" s="165"/>
      <c r="CH137" s="165"/>
      <c r="CI137" s="165"/>
      <c r="CJ137" s="165"/>
      <c r="CK137" s="165"/>
      <c r="CL137" s="165"/>
      <c r="CM137" s="165"/>
      <c r="CN137" s="165"/>
      <c r="CO137" s="165"/>
      <c r="CP137" s="165"/>
      <c r="CQ137" s="165"/>
      <c r="CR137" s="165"/>
      <c r="CS137" s="165"/>
      <c r="CT137" s="165"/>
      <c r="CU137" s="165"/>
      <c r="CV137" s="165"/>
      <c r="CW137" s="165"/>
      <c r="CX137" s="165"/>
      <c r="CY137" s="165"/>
      <c r="CZ137" s="165"/>
      <c r="DA137" s="165"/>
      <c r="DB137" s="165"/>
      <c r="DC137" s="165"/>
      <c r="DD137" s="165"/>
      <c r="DE137" s="165"/>
      <c r="DF137" s="165"/>
      <c r="DG137" s="165"/>
      <c r="DH137" s="165"/>
      <c r="DI137" s="165"/>
      <c r="DJ137" s="165"/>
      <c r="DK137" s="165"/>
      <c r="DL137" s="165"/>
      <c r="DM137" s="165"/>
      <c r="DN137" s="165"/>
      <c r="DO137" s="165"/>
      <c r="DP137" s="165"/>
      <c r="DQ137" s="165"/>
      <c r="DR137" s="165"/>
      <c r="DS137" s="165"/>
      <c r="DT137" s="165"/>
      <c r="DU137" s="165"/>
      <c r="DV137" s="165"/>
      <c r="DW137" s="165"/>
      <c r="DX137" s="165"/>
      <c r="DY137" s="165"/>
      <c r="DZ137" s="165"/>
      <c r="EA137" s="165"/>
      <c r="EB137" s="165"/>
      <c r="EC137" s="165"/>
      <c r="ED137" s="165"/>
      <c r="EE137" s="165"/>
      <c r="EF137" s="165"/>
      <c r="EG137" s="165"/>
      <c r="EH137" s="165"/>
      <c r="EI137" s="165"/>
      <c r="EJ137" s="165"/>
      <c r="EK137" s="165"/>
      <c r="EL137" s="165"/>
      <c r="EM137" s="165"/>
      <c r="EN137" s="165"/>
      <c r="EO137" s="165"/>
      <c r="EP137" s="165"/>
      <c r="EQ137" s="165"/>
      <c r="ER137" s="165"/>
      <c r="ES137" s="165"/>
      <c r="ET137" s="165"/>
      <c r="EU137" s="165"/>
      <c r="EV137" s="165"/>
      <c r="EW137" s="165"/>
      <c r="EX137" s="165"/>
      <c r="EY137" s="165"/>
      <c r="EZ137" s="165"/>
      <c r="FA137" s="165"/>
      <c r="FB137" s="165"/>
      <c r="FC137" s="165"/>
      <c r="FD137" s="165"/>
      <c r="FE137" s="165"/>
      <c r="FF137" s="165"/>
      <c r="FG137" s="165"/>
      <c r="FH137" s="165"/>
      <c r="FI137" s="165"/>
      <c r="FJ137" s="165"/>
      <c r="FK137" s="165"/>
      <c r="FL137" s="165"/>
      <c r="FM137" s="165"/>
      <c r="FN137" s="165"/>
      <c r="FO137" s="165"/>
      <c r="FP137" s="165"/>
      <c r="FQ137" s="165"/>
      <c r="FR137" s="165"/>
      <c r="FS137" s="165"/>
      <c r="FT137" s="165"/>
      <c r="FU137" s="165"/>
      <c r="FV137" s="165"/>
      <c r="FW137" s="165"/>
      <c r="FX137" s="165"/>
    </row>
    <row r="138" spans="2:180" s="162" customFormat="1" ht="57.75" hidden="1" customHeight="1">
      <c r="B138" s="192"/>
      <c r="C138" s="777"/>
      <c r="D138" s="1316"/>
      <c r="E138" s="1317"/>
      <c r="F138" s="1317"/>
      <c r="G138" s="1317"/>
      <c r="H138" s="1318"/>
      <c r="I138" s="331">
        <v>8</v>
      </c>
      <c r="J138" s="727"/>
      <c r="K138" s="728"/>
      <c r="L138" s="728"/>
      <c r="M138" s="728"/>
      <c r="N138" s="728"/>
      <c r="O138" s="728"/>
      <c r="P138" s="728"/>
      <c r="Q138" s="728"/>
      <c r="R138" s="728"/>
      <c r="S138" s="728"/>
      <c r="T138" s="1330" t="s">
        <v>398</v>
      </c>
      <c r="U138" s="1330"/>
      <c r="V138" s="1330"/>
      <c r="W138" s="1330"/>
      <c r="X138" s="1330"/>
      <c r="Y138" s="1330"/>
      <c r="Z138" s="1330"/>
      <c r="AA138" s="1330"/>
      <c r="AB138" s="1330"/>
      <c r="AC138" s="1330"/>
      <c r="AD138" s="1330"/>
      <c r="AE138" s="1330"/>
      <c r="AF138" s="1330"/>
      <c r="AG138" s="1330"/>
      <c r="AH138" s="1330"/>
      <c r="AI138" s="1330"/>
      <c r="AJ138" s="1330"/>
      <c r="AK138" s="1330"/>
      <c r="AL138" s="1330"/>
      <c r="AM138" s="1330"/>
      <c r="AN138" s="1330"/>
      <c r="AO138" s="1330"/>
      <c r="AP138" s="1330"/>
      <c r="AQ138" s="1330"/>
      <c r="AR138" s="46"/>
      <c r="AS138" s="165"/>
      <c r="AT138" s="165"/>
      <c r="AU138" s="165"/>
      <c r="AV138" s="165"/>
      <c r="AW138" s="605" t="s">
        <v>527</v>
      </c>
      <c r="AX138" s="165"/>
      <c r="AY138" s="165"/>
      <c r="AZ138" s="165"/>
      <c r="BA138" s="165"/>
      <c r="BB138" s="165"/>
      <c r="BC138" s="165"/>
      <c r="BD138" s="165"/>
      <c r="BE138" s="165"/>
      <c r="BF138" s="165"/>
      <c r="BG138" s="165"/>
      <c r="BH138" s="165"/>
      <c r="BI138" s="165"/>
      <c r="BJ138" s="165"/>
      <c r="BK138" s="165"/>
      <c r="BL138" s="165"/>
      <c r="BM138" s="165"/>
      <c r="BN138" s="165"/>
      <c r="BO138" s="165"/>
      <c r="BP138" s="165"/>
      <c r="BQ138" s="165"/>
      <c r="BR138" s="165"/>
      <c r="BS138" s="165"/>
      <c r="BT138" s="165"/>
      <c r="BU138" s="165"/>
      <c r="BV138" s="165"/>
      <c r="BW138" s="165"/>
      <c r="BX138" s="165"/>
      <c r="BY138" s="165"/>
      <c r="BZ138" s="165"/>
      <c r="CA138" s="165"/>
      <c r="CB138" s="165"/>
      <c r="CC138" s="165"/>
      <c r="CD138" s="165"/>
      <c r="CE138" s="165"/>
      <c r="CF138" s="165"/>
      <c r="CG138" s="165"/>
      <c r="CH138" s="165"/>
      <c r="CI138" s="165"/>
      <c r="CJ138" s="165"/>
      <c r="CK138" s="165"/>
      <c r="CL138" s="165"/>
      <c r="CM138" s="165"/>
      <c r="CN138" s="165"/>
      <c r="CO138" s="165"/>
      <c r="CP138" s="165"/>
      <c r="CQ138" s="165"/>
      <c r="CR138" s="165"/>
      <c r="CS138" s="165"/>
      <c r="CT138" s="165"/>
      <c r="CU138" s="165"/>
      <c r="CV138" s="165"/>
      <c r="CW138" s="165"/>
      <c r="CX138" s="165"/>
      <c r="CY138" s="165"/>
      <c r="CZ138" s="165"/>
      <c r="DA138" s="165"/>
      <c r="DB138" s="165"/>
      <c r="DC138" s="165"/>
      <c r="DD138" s="165"/>
      <c r="DE138" s="165"/>
      <c r="DF138" s="165"/>
      <c r="DG138" s="165"/>
      <c r="DH138" s="165"/>
      <c r="DI138" s="165"/>
      <c r="DJ138" s="165"/>
      <c r="DK138" s="165"/>
      <c r="DL138" s="165"/>
      <c r="DM138" s="165"/>
      <c r="DN138" s="165"/>
      <c r="DO138" s="165"/>
      <c r="DP138" s="165"/>
      <c r="DQ138" s="165"/>
      <c r="DR138" s="165"/>
      <c r="DS138" s="165"/>
      <c r="DT138" s="165"/>
      <c r="DU138" s="165"/>
      <c r="DV138" s="165"/>
      <c r="DW138" s="165"/>
      <c r="DX138" s="165"/>
      <c r="DY138" s="165"/>
      <c r="DZ138" s="165"/>
      <c r="EA138" s="165"/>
      <c r="EB138" s="165"/>
      <c r="EC138" s="165"/>
      <c r="ED138" s="165"/>
      <c r="EE138" s="165"/>
      <c r="EF138" s="165"/>
      <c r="EG138" s="165"/>
      <c r="EH138" s="165"/>
      <c r="EI138" s="165"/>
      <c r="EJ138" s="165"/>
      <c r="EK138" s="165"/>
      <c r="EL138" s="165"/>
      <c r="EM138" s="165"/>
      <c r="EN138" s="165"/>
      <c r="EO138" s="165"/>
      <c r="EP138" s="165"/>
      <c r="EQ138" s="165"/>
      <c r="ER138" s="165"/>
      <c r="ES138" s="165"/>
      <c r="ET138" s="165"/>
      <c r="EU138" s="165"/>
      <c r="EV138" s="165"/>
      <c r="EW138" s="165"/>
      <c r="EX138" s="165"/>
      <c r="EY138" s="165"/>
      <c r="EZ138" s="165"/>
      <c r="FA138" s="165"/>
      <c r="FB138" s="165"/>
      <c r="FC138" s="165"/>
      <c r="FD138" s="165"/>
      <c r="FE138" s="165"/>
      <c r="FF138" s="165"/>
      <c r="FG138" s="165"/>
      <c r="FH138" s="165"/>
      <c r="FI138" s="165"/>
      <c r="FJ138" s="165"/>
      <c r="FK138" s="165"/>
      <c r="FL138" s="165"/>
      <c r="FM138" s="165"/>
      <c r="FN138" s="165"/>
      <c r="FO138" s="165"/>
      <c r="FP138" s="165"/>
      <c r="FQ138" s="165"/>
      <c r="FR138" s="165"/>
      <c r="FS138" s="165"/>
      <c r="FT138" s="165"/>
      <c r="FU138" s="165"/>
      <c r="FV138" s="165"/>
      <c r="FW138" s="165"/>
      <c r="FX138" s="165"/>
    </row>
    <row r="139" spans="2:180" s="162" customFormat="1" ht="57.75" hidden="1" customHeight="1">
      <c r="B139" s="192"/>
      <c r="C139" s="777"/>
      <c r="D139" s="1316"/>
      <c r="E139" s="1317"/>
      <c r="F139" s="1317"/>
      <c r="G139" s="1317"/>
      <c r="H139" s="1318"/>
      <c r="I139" s="331">
        <v>9</v>
      </c>
      <c r="J139" s="727"/>
      <c r="K139" s="728"/>
      <c r="L139" s="728"/>
      <c r="M139" s="728"/>
      <c r="N139" s="728"/>
      <c r="O139" s="728"/>
      <c r="P139" s="728"/>
      <c r="Q139" s="728"/>
      <c r="R139" s="728"/>
      <c r="S139" s="728"/>
      <c r="T139" s="1330" t="s">
        <v>398</v>
      </c>
      <c r="U139" s="1330"/>
      <c r="V139" s="1330"/>
      <c r="W139" s="1330"/>
      <c r="X139" s="1330"/>
      <c r="Y139" s="1330"/>
      <c r="Z139" s="1330"/>
      <c r="AA139" s="1330"/>
      <c r="AB139" s="1330"/>
      <c r="AC139" s="1330"/>
      <c r="AD139" s="1330"/>
      <c r="AE139" s="1330"/>
      <c r="AF139" s="1330"/>
      <c r="AG139" s="1330"/>
      <c r="AH139" s="1330"/>
      <c r="AI139" s="1330"/>
      <c r="AJ139" s="1330"/>
      <c r="AK139" s="1330"/>
      <c r="AL139" s="1330"/>
      <c r="AM139" s="1330"/>
      <c r="AN139" s="1330"/>
      <c r="AO139" s="1330"/>
      <c r="AP139" s="1330"/>
      <c r="AQ139" s="1330"/>
      <c r="AR139" s="46"/>
      <c r="AS139" s="165"/>
      <c r="AT139" s="165"/>
      <c r="AU139" s="165"/>
      <c r="AV139" s="165"/>
      <c r="AW139" s="605" t="s">
        <v>528</v>
      </c>
      <c r="AX139" s="165"/>
      <c r="AY139" s="165"/>
      <c r="AZ139" s="165"/>
      <c r="BA139" s="165"/>
      <c r="BB139" s="165"/>
      <c r="BC139" s="165"/>
      <c r="BD139" s="165"/>
      <c r="BE139" s="165"/>
      <c r="BF139" s="165"/>
      <c r="BG139" s="165"/>
      <c r="BH139" s="165"/>
      <c r="BI139" s="165"/>
      <c r="BJ139" s="165"/>
      <c r="BK139" s="165"/>
      <c r="BL139" s="165"/>
      <c r="BM139" s="165"/>
      <c r="BN139" s="165"/>
      <c r="BO139" s="165"/>
      <c r="BP139" s="165"/>
      <c r="BQ139" s="165"/>
      <c r="BR139" s="165"/>
      <c r="BS139" s="165"/>
      <c r="BT139" s="165"/>
      <c r="BU139" s="165"/>
      <c r="BV139" s="165"/>
      <c r="BW139" s="165"/>
      <c r="BX139" s="165"/>
      <c r="BY139" s="165"/>
      <c r="BZ139" s="165"/>
      <c r="CA139" s="165"/>
      <c r="CB139" s="165"/>
      <c r="CC139" s="165"/>
      <c r="CD139" s="165"/>
      <c r="CE139" s="165"/>
      <c r="CF139" s="165"/>
      <c r="CG139" s="165"/>
      <c r="CH139" s="165"/>
      <c r="CI139" s="165"/>
      <c r="CJ139" s="165"/>
      <c r="CK139" s="165"/>
      <c r="CL139" s="165"/>
      <c r="CM139" s="165"/>
      <c r="CN139" s="165"/>
      <c r="CO139" s="165"/>
      <c r="CP139" s="165"/>
      <c r="CQ139" s="165"/>
      <c r="CR139" s="165"/>
      <c r="CS139" s="165"/>
      <c r="CT139" s="165"/>
      <c r="CU139" s="165"/>
      <c r="CV139" s="165"/>
      <c r="CW139" s="165"/>
      <c r="CX139" s="165"/>
      <c r="CY139" s="165"/>
      <c r="CZ139" s="165"/>
      <c r="DA139" s="165"/>
      <c r="DB139" s="165"/>
      <c r="DC139" s="165"/>
      <c r="DD139" s="165"/>
      <c r="DE139" s="165"/>
      <c r="DF139" s="165"/>
      <c r="DG139" s="165"/>
      <c r="DH139" s="165"/>
      <c r="DI139" s="165"/>
      <c r="DJ139" s="165"/>
      <c r="DK139" s="165"/>
      <c r="DL139" s="165"/>
      <c r="DM139" s="165"/>
      <c r="DN139" s="165"/>
      <c r="DO139" s="165"/>
      <c r="DP139" s="165"/>
      <c r="DQ139" s="165"/>
      <c r="DR139" s="165"/>
      <c r="DS139" s="165"/>
      <c r="DT139" s="165"/>
      <c r="DU139" s="165"/>
      <c r="DV139" s="165"/>
      <c r="DW139" s="165"/>
      <c r="DX139" s="165"/>
      <c r="DY139" s="165"/>
      <c r="DZ139" s="165"/>
      <c r="EA139" s="165"/>
      <c r="EB139" s="165"/>
      <c r="EC139" s="165"/>
      <c r="ED139" s="165"/>
      <c r="EE139" s="165"/>
      <c r="EF139" s="165"/>
      <c r="EG139" s="165"/>
      <c r="EH139" s="165"/>
      <c r="EI139" s="165"/>
      <c r="EJ139" s="165"/>
      <c r="EK139" s="165"/>
      <c r="EL139" s="165"/>
      <c r="EM139" s="165"/>
      <c r="EN139" s="165"/>
      <c r="EO139" s="165"/>
      <c r="EP139" s="165"/>
      <c r="EQ139" s="165"/>
      <c r="ER139" s="165"/>
      <c r="ES139" s="165"/>
      <c r="ET139" s="165"/>
      <c r="EU139" s="165"/>
      <c r="EV139" s="165"/>
      <c r="EW139" s="165"/>
      <c r="EX139" s="165"/>
      <c r="EY139" s="165"/>
      <c r="EZ139" s="165"/>
      <c r="FA139" s="165"/>
      <c r="FB139" s="165"/>
      <c r="FC139" s="165"/>
      <c r="FD139" s="165"/>
      <c r="FE139" s="165"/>
      <c r="FF139" s="165"/>
      <c r="FG139" s="165"/>
      <c r="FH139" s="165"/>
      <c r="FI139" s="165"/>
      <c r="FJ139" s="165"/>
      <c r="FK139" s="165"/>
      <c r="FL139" s="165"/>
      <c r="FM139" s="165"/>
      <c r="FN139" s="165"/>
      <c r="FO139" s="165"/>
      <c r="FP139" s="165"/>
      <c r="FQ139" s="165"/>
      <c r="FR139" s="165"/>
      <c r="FS139" s="165"/>
      <c r="FT139" s="165"/>
      <c r="FU139" s="165"/>
      <c r="FV139" s="165"/>
      <c r="FW139" s="165"/>
      <c r="FX139" s="165"/>
    </row>
    <row r="140" spans="2:180" s="162" customFormat="1" ht="57.75" hidden="1" customHeight="1" thickBot="1">
      <c r="B140" s="192"/>
      <c r="C140" s="778"/>
      <c r="D140" s="1319"/>
      <c r="E140" s="1320"/>
      <c r="F140" s="1320"/>
      <c r="G140" s="1320"/>
      <c r="H140" s="1349"/>
      <c r="I140" s="334">
        <v>10</v>
      </c>
      <c r="J140" s="727"/>
      <c r="K140" s="728"/>
      <c r="L140" s="728"/>
      <c r="M140" s="728"/>
      <c r="N140" s="728"/>
      <c r="O140" s="728"/>
      <c r="P140" s="728"/>
      <c r="Q140" s="728"/>
      <c r="R140" s="728"/>
      <c r="S140" s="728"/>
      <c r="T140" s="1330" t="s">
        <v>398</v>
      </c>
      <c r="U140" s="1330"/>
      <c r="V140" s="1330"/>
      <c r="W140" s="1330"/>
      <c r="X140" s="1330"/>
      <c r="Y140" s="1330"/>
      <c r="Z140" s="1330"/>
      <c r="AA140" s="1330"/>
      <c r="AB140" s="1330"/>
      <c r="AC140" s="1330"/>
      <c r="AD140" s="1330"/>
      <c r="AE140" s="1330"/>
      <c r="AF140" s="1330"/>
      <c r="AG140" s="1330"/>
      <c r="AH140" s="1330"/>
      <c r="AI140" s="1330"/>
      <c r="AJ140" s="1330"/>
      <c r="AK140" s="1330"/>
      <c r="AL140" s="1330"/>
      <c r="AM140" s="1330"/>
      <c r="AN140" s="1330"/>
      <c r="AO140" s="1330"/>
      <c r="AP140" s="1330"/>
      <c r="AQ140" s="1330"/>
      <c r="AR140" s="46"/>
      <c r="AS140" s="165"/>
      <c r="AT140" s="165"/>
      <c r="AU140" s="165"/>
      <c r="AV140" s="165"/>
      <c r="AW140" s="605" t="s">
        <v>529</v>
      </c>
      <c r="AX140" s="165"/>
      <c r="AY140" s="165"/>
      <c r="AZ140" s="165"/>
      <c r="BA140" s="165"/>
      <c r="BB140" s="165"/>
      <c r="BC140" s="165"/>
      <c r="BD140" s="165"/>
      <c r="BE140" s="165"/>
      <c r="BF140" s="165"/>
      <c r="BG140" s="165"/>
      <c r="BH140" s="165"/>
      <c r="BI140" s="165"/>
      <c r="BJ140" s="165"/>
      <c r="BK140" s="165"/>
      <c r="BL140" s="165"/>
      <c r="BM140" s="165"/>
      <c r="BN140" s="165"/>
      <c r="BO140" s="165"/>
      <c r="BP140" s="165"/>
      <c r="BQ140" s="165"/>
      <c r="BR140" s="165"/>
      <c r="BS140" s="165"/>
      <c r="BT140" s="165"/>
      <c r="BU140" s="165"/>
      <c r="BV140" s="165"/>
      <c r="BW140" s="165"/>
      <c r="BX140" s="165"/>
      <c r="BY140" s="165"/>
      <c r="BZ140" s="165"/>
      <c r="CA140" s="165"/>
      <c r="CB140" s="165"/>
      <c r="CC140" s="165"/>
      <c r="CD140" s="165"/>
      <c r="CE140" s="165"/>
      <c r="CF140" s="165"/>
      <c r="CG140" s="165"/>
      <c r="CH140" s="165"/>
      <c r="CI140" s="165"/>
      <c r="CJ140" s="165"/>
      <c r="CK140" s="165"/>
      <c r="CL140" s="165"/>
      <c r="CM140" s="165"/>
      <c r="CN140" s="165"/>
      <c r="CO140" s="165"/>
      <c r="CP140" s="165"/>
      <c r="CQ140" s="165"/>
      <c r="CR140" s="165"/>
      <c r="CS140" s="165"/>
      <c r="CT140" s="165"/>
      <c r="CU140" s="165"/>
      <c r="CV140" s="165"/>
      <c r="CW140" s="165"/>
      <c r="CX140" s="165"/>
      <c r="CY140" s="165"/>
      <c r="CZ140" s="165"/>
      <c r="DA140" s="165"/>
      <c r="DB140" s="165"/>
      <c r="DC140" s="165"/>
      <c r="DD140" s="165"/>
      <c r="DE140" s="165"/>
      <c r="DF140" s="165"/>
      <c r="DG140" s="165"/>
      <c r="DH140" s="165"/>
      <c r="DI140" s="165"/>
      <c r="DJ140" s="165"/>
      <c r="DK140" s="165"/>
      <c r="DL140" s="165"/>
      <c r="DM140" s="165"/>
      <c r="DN140" s="165"/>
      <c r="DO140" s="165"/>
      <c r="DP140" s="165"/>
      <c r="DQ140" s="165"/>
      <c r="DR140" s="165"/>
      <c r="DS140" s="165"/>
      <c r="DT140" s="165"/>
      <c r="DU140" s="165"/>
      <c r="DV140" s="165"/>
      <c r="DW140" s="165"/>
      <c r="DX140" s="165"/>
      <c r="DY140" s="165"/>
      <c r="DZ140" s="165"/>
      <c r="EA140" s="165"/>
      <c r="EB140" s="165"/>
      <c r="EC140" s="165"/>
      <c r="ED140" s="165"/>
      <c r="EE140" s="165"/>
      <c r="EF140" s="165"/>
      <c r="EG140" s="165"/>
      <c r="EH140" s="165"/>
      <c r="EI140" s="165"/>
      <c r="EJ140" s="165"/>
      <c r="EK140" s="165"/>
      <c r="EL140" s="165"/>
      <c r="EM140" s="165"/>
      <c r="EN140" s="165"/>
      <c r="EO140" s="165"/>
      <c r="EP140" s="165"/>
      <c r="EQ140" s="165"/>
      <c r="ER140" s="165"/>
      <c r="ES140" s="165"/>
      <c r="ET140" s="165"/>
      <c r="EU140" s="165"/>
      <c r="EV140" s="165"/>
      <c r="EW140" s="165"/>
      <c r="EX140" s="165"/>
      <c r="EY140" s="165"/>
      <c r="EZ140" s="165"/>
      <c r="FA140" s="165"/>
      <c r="FB140" s="165"/>
      <c r="FC140" s="165"/>
      <c r="FD140" s="165"/>
      <c r="FE140" s="165"/>
      <c r="FF140" s="165"/>
      <c r="FG140" s="165"/>
      <c r="FH140" s="165"/>
      <c r="FI140" s="165"/>
      <c r="FJ140" s="165"/>
      <c r="FK140" s="165"/>
      <c r="FL140" s="165"/>
      <c r="FM140" s="165"/>
      <c r="FN140" s="165"/>
      <c r="FO140" s="165"/>
      <c r="FP140" s="165"/>
      <c r="FQ140" s="165"/>
      <c r="FR140" s="165"/>
      <c r="FS140" s="165"/>
      <c r="FT140" s="165"/>
      <c r="FU140" s="165"/>
      <c r="FV140" s="165"/>
      <c r="FW140" s="165"/>
      <c r="FX140" s="165"/>
    </row>
    <row r="141" spans="2:180" s="162" customFormat="1" ht="20.100000000000001" customHeight="1">
      <c r="B141" s="335"/>
      <c r="C141" s="776" t="s">
        <v>117</v>
      </c>
      <c r="D141" s="1313" t="s">
        <v>90</v>
      </c>
      <c r="E141" s="1314"/>
      <c r="F141" s="1314"/>
      <c r="G141" s="1314"/>
      <c r="H141" s="1315"/>
      <c r="I141" s="336">
        <v>1</v>
      </c>
      <c r="J141" s="771"/>
      <c r="K141" s="771"/>
      <c r="L141" s="771"/>
      <c r="M141" s="771"/>
      <c r="N141" s="771"/>
      <c r="O141" s="771"/>
      <c r="P141" s="771"/>
      <c r="Q141" s="771"/>
      <c r="R141" s="771"/>
      <c r="S141" s="1009"/>
      <c r="T141" s="1362" t="s">
        <v>91</v>
      </c>
      <c r="U141" s="1362"/>
      <c r="V141" s="1362"/>
      <c r="W141" s="1362"/>
      <c r="X141" s="1362"/>
      <c r="Y141" s="1363"/>
      <c r="Z141" s="1338"/>
      <c r="AA141" s="1339"/>
      <c r="AB141" s="1339"/>
      <c r="AC141" s="1339"/>
      <c r="AD141" s="1339"/>
      <c r="AE141" s="1340"/>
      <c r="AF141" s="1364" t="s">
        <v>92</v>
      </c>
      <c r="AG141" s="1362"/>
      <c r="AH141" s="1362"/>
      <c r="AI141" s="1362"/>
      <c r="AJ141" s="1362"/>
      <c r="AK141" s="1363"/>
      <c r="AL141" s="1338"/>
      <c r="AM141" s="1339"/>
      <c r="AN141" s="1339"/>
      <c r="AO141" s="1339"/>
      <c r="AP141" s="1339"/>
      <c r="AQ141" s="1340"/>
      <c r="AR141" s="214"/>
      <c r="AS141" s="165"/>
      <c r="AT141" s="165"/>
      <c r="AU141" s="165"/>
      <c r="AV141" s="165"/>
      <c r="AW141" s="605" t="s">
        <v>530</v>
      </c>
      <c r="AX141" s="165"/>
      <c r="AY141" s="165"/>
      <c r="AZ141" s="165"/>
      <c r="BA141" s="165"/>
      <c r="BB141" s="165"/>
      <c r="BC141" s="165"/>
      <c r="BD141" s="165"/>
      <c r="BE141" s="165"/>
      <c r="BF141" s="165"/>
      <c r="BG141" s="165"/>
      <c r="BH141" s="165"/>
      <c r="BI141" s="165"/>
      <c r="BJ141" s="165"/>
      <c r="BK141" s="165"/>
      <c r="BL141" s="165"/>
      <c r="BM141" s="165"/>
      <c r="BN141" s="165"/>
      <c r="BO141" s="165"/>
      <c r="BP141" s="165"/>
      <c r="BQ141" s="165"/>
      <c r="BR141" s="165"/>
      <c r="BS141" s="165"/>
      <c r="BT141" s="165"/>
      <c r="BU141" s="165"/>
      <c r="BV141" s="165"/>
      <c r="BW141" s="165"/>
      <c r="BX141" s="165"/>
      <c r="BY141" s="165"/>
      <c r="BZ141" s="165"/>
      <c r="CA141" s="165"/>
      <c r="CB141" s="165"/>
      <c r="CC141" s="165"/>
      <c r="CD141" s="165"/>
      <c r="CE141" s="165"/>
      <c r="CF141" s="165"/>
      <c r="CG141" s="165"/>
      <c r="CH141" s="165"/>
      <c r="CI141" s="165"/>
      <c r="CJ141" s="165"/>
      <c r="CK141" s="165"/>
      <c r="CL141" s="165"/>
      <c r="CM141" s="165"/>
      <c r="CN141" s="165"/>
      <c r="CO141" s="165"/>
      <c r="CP141" s="165"/>
      <c r="CQ141" s="165"/>
      <c r="CR141" s="165"/>
      <c r="CS141" s="165"/>
      <c r="CT141" s="165"/>
      <c r="CU141" s="165"/>
      <c r="CV141" s="165"/>
      <c r="CW141" s="165"/>
      <c r="CX141" s="165"/>
      <c r="CY141" s="165"/>
      <c r="CZ141" s="165"/>
      <c r="DA141" s="165"/>
      <c r="DB141" s="165"/>
      <c r="DC141" s="165"/>
      <c r="DD141" s="165"/>
      <c r="DE141" s="165"/>
      <c r="DF141" s="165"/>
      <c r="DG141" s="165"/>
      <c r="DH141" s="165"/>
      <c r="DI141" s="165"/>
      <c r="DJ141" s="165"/>
      <c r="DK141" s="165"/>
      <c r="DL141" s="165"/>
      <c r="DM141" s="165"/>
      <c r="DN141" s="165"/>
      <c r="DO141" s="165"/>
      <c r="DP141" s="165"/>
      <c r="DQ141" s="165"/>
      <c r="DR141" s="165"/>
      <c r="DS141" s="165"/>
      <c r="DT141" s="165"/>
      <c r="DU141" s="165"/>
      <c r="DV141" s="165"/>
      <c r="DW141" s="165"/>
      <c r="DX141" s="165"/>
      <c r="DY141" s="165"/>
      <c r="DZ141" s="165"/>
      <c r="EA141" s="165"/>
      <c r="EB141" s="165"/>
      <c r="EC141" s="165"/>
      <c r="ED141" s="165"/>
      <c r="EE141" s="165"/>
      <c r="EF141" s="165"/>
      <c r="EG141" s="165"/>
      <c r="EH141" s="165"/>
      <c r="EI141" s="165"/>
      <c r="EJ141" s="165"/>
      <c r="EK141" s="165"/>
      <c r="EL141" s="165"/>
      <c r="EM141" s="165"/>
      <c r="EN141" s="165"/>
      <c r="EO141" s="165"/>
      <c r="EP141" s="165"/>
      <c r="EQ141" s="165"/>
      <c r="ER141" s="165"/>
      <c r="ES141" s="165"/>
      <c r="ET141" s="165"/>
      <c r="EU141" s="165"/>
      <c r="EV141" s="165"/>
      <c r="EW141" s="165"/>
      <c r="EX141" s="165"/>
      <c r="EY141" s="165"/>
      <c r="EZ141" s="165"/>
      <c r="FA141" s="165"/>
      <c r="FB141" s="165"/>
      <c r="FC141" s="165"/>
      <c r="FD141" s="165"/>
      <c r="FE141" s="165"/>
      <c r="FF141" s="165"/>
      <c r="FG141" s="165"/>
      <c r="FH141" s="165"/>
      <c r="FI141" s="165"/>
      <c r="FJ141" s="165"/>
      <c r="FK141" s="165"/>
      <c r="FL141" s="165"/>
      <c r="FM141" s="165"/>
      <c r="FN141" s="165"/>
      <c r="FO141" s="165"/>
      <c r="FP141" s="165"/>
      <c r="FQ141" s="165"/>
      <c r="FR141" s="165"/>
      <c r="FS141" s="165"/>
      <c r="FT141" s="165"/>
      <c r="FU141" s="165"/>
      <c r="FV141" s="165"/>
      <c r="FW141" s="165"/>
      <c r="FX141" s="165"/>
    </row>
    <row r="142" spans="2:180" s="162" customFormat="1" ht="32.25" customHeight="1">
      <c r="B142" s="192"/>
      <c r="C142" s="777"/>
      <c r="D142" s="1316"/>
      <c r="E142" s="1317"/>
      <c r="F142" s="1317"/>
      <c r="G142" s="1317"/>
      <c r="H142" s="1318"/>
      <c r="I142" s="337">
        <v>2</v>
      </c>
      <c r="J142" s="771"/>
      <c r="K142" s="771"/>
      <c r="L142" s="771"/>
      <c r="M142" s="771"/>
      <c r="N142" s="771"/>
      <c r="O142" s="771"/>
      <c r="P142" s="771"/>
      <c r="Q142" s="771"/>
      <c r="R142" s="771"/>
      <c r="S142" s="1009"/>
      <c r="T142" s="1010" t="s">
        <v>91</v>
      </c>
      <c r="U142" s="1010"/>
      <c r="V142" s="1010"/>
      <c r="W142" s="1010"/>
      <c r="X142" s="1010"/>
      <c r="Y142" s="1011"/>
      <c r="Z142" s="1334"/>
      <c r="AA142" s="1335"/>
      <c r="AB142" s="1335"/>
      <c r="AC142" s="1335"/>
      <c r="AD142" s="1335"/>
      <c r="AE142" s="1336"/>
      <c r="AF142" s="1337" t="s">
        <v>92</v>
      </c>
      <c r="AG142" s="1010"/>
      <c r="AH142" s="1010"/>
      <c r="AI142" s="1010"/>
      <c r="AJ142" s="1010"/>
      <c r="AK142" s="1011"/>
      <c r="AL142" s="1334"/>
      <c r="AM142" s="1335"/>
      <c r="AN142" s="1335"/>
      <c r="AO142" s="1335"/>
      <c r="AP142" s="1335"/>
      <c r="AQ142" s="1336"/>
      <c r="AR142" s="214"/>
      <c r="AS142" s="165"/>
      <c r="AT142" s="165"/>
      <c r="AU142" s="165"/>
      <c r="AV142" s="165"/>
      <c r="AW142" s="605" t="s">
        <v>531</v>
      </c>
      <c r="AX142" s="165"/>
      <c r="AY142" s="165"/>
      <c r="AZ142" s="165"/>
      <c r="BA142" s="165"/>
      <c r="BB142" s="165"/>
      <c r="BC142" s="165"/>
      <c r="BD142" s="165"/>
      <c r="BE142" s="165"/>
      <c r="BF142" s="165"/>
      <c r="BG142" s="165"/>
      <c r="BH142" s="165"/>
      <c r="BI142" s="165"/>
      <c r="BJ142" s="165"/>
      <c r="BK142" s="165"/>
      <c r="BL142" s="165"/>
      <c r="BM142" s="165"/>
      <c r="BN142" s="165"/>
      <c r="BO142" s="165"/>
      <c r="BP142" s="165"/>
      <c r="BQ142" s="165"/>
      <c r="BR142" s="165"/>
      <c r="BS142" s="165"/>
      <c r="BT142" s="165"/>
      <c r="BU142" s="165"/>
      <c r="BV142" s="165"/>
      <c r="BW142" s="165"/>
      <c r="BX142" s="165"/>
      <c r="BY142" s="165"/>
      <c r="BZ142" s="165"/>
      <c r="CA142" s="165"/>
      <c r="CB142" s="165"/>
      <c r="CC142" s="165"/>
      <c r="CD142" s="165"/>
      <c r="CE142" s="165"/>
      <c r="CF142" s="165"/>
      <c r="CG142" s="165"/>
      <c r="CH142" s="165"/>
      <c r="CI142" s="165"/>
      <c r="CJ142" s="165"/>
      <c r="CK142" s="165"/>
      <c r="CL142" s="165"/>
      <c r="CM142" s="165"/>
      <c r="CN142" s="165"/>
      <c r="CO142" s="165"/>
      <c r="CP142" s="165"/>
      <c r="CQ142" s="165"/>
      <c r="CR142" s="165"/>
      <c r="CS142" s="165"/>
      <c r="CT142" s="165"/>
      <c r="CU142" s="165"/>
      <c r="CV142" s="165"/>
      <c r="CW142" s="165"/>
      <c r="CX142" s="165"/>
      <c r="CY142" s="165"/>
      <c r="CZ142" s="165"/>
      <c r="DA142" s="165"/>
      <c r="DB142" s="165"/>
      <c r="DC142" s="165"/>
      <c r="DD142" s="165"/>
      <c r="DE142" s="165"/>
      <c r="DF142" s="165"/>
      <c r="DG142" s="165"/>
      <c r="DH142" s="165"/>
      <c r="DI142" s="165"/>
      <c r="DJ142" s="165"/>
      <c r="DK142" s="165"/>
      <c r="DL142" s="165"/>
      <c r="DM142" s="165"/>
      <c r="DN142" s="165"/>
      <c r="DO142" s="165"/>
      <c r="DP142" s="165"/>
      <c r="DQ142" s="165"/>
      <c r="DR142" s="165"/>
      <c r="DS142" s="165"/>
      <c r="DT142" s="165"/>
      <c r="DU142" s="165"/>
      <c r="DV142" s="165"/>
      <c r="DW142" s="165"/>
      <c r="DX142" s="165"/>
      <c r="DY142" s="165"/>
      <c r="DZ142" s="165"/>
      <c r="EA142" s="165"/>
      <c r="EB142" s="165"/>
      <c r="EC142" s="165"/>
      <c r="ED142" s="165"/>
      <c r="EE142" s="165"/>
      <c r="EF142" s="165"/>
      <c r="EG142" s="165"/>
      <c r="EH142" s="165"/>
      <c r="EI142" s="165"/>
      <c r="EJ142" s="165"/>
      <c r="EK142" s="165"/>
      <c r="EL142" s="165"/>
      <c r="EM142" s="165"/>
      <c r="EN142" s="165"/>
      <c r="EO142" s="165"/>
      <c r="EP142" s="165"/>
      <c r="EQ142" s="165"/>
      <c r="ER142" s="165"/>
      <c r="ES142" s="165"/>
      <c r="ET142" s="165"/>
      <c r="EU142" s="165"/>
      <c r="EV142" s="165"/>
      <c r="EW142" s="165"/>
      <c r="EX142" s="165"/>
      <c r="EY142" s="165"/>
      <c r="EZ142" s="165"/>
      <c r="FA142" s="165"/>
      <c r="FB142" s="165"/>
      <c r="FC142" s="165"/>
      <c r="FD142" s="165"/>
      <c r="FE142" s="165"/>
      <c r="FF142" s="165"/>
      <c r="FG142" s="165"/>
      <c r="FH142" s="165"/>
      <c r="FI142" s="165"/>
      <c r="FJ142" s="165"/>
      <c r="FK142" s="165"/>
      <c r="FL142" s="165"/>
      <c r="FM142" s="165"/>
      <c r="FN142" s="165"/>
      <c r="FO142" s="165"/>
      <c r="FP142" s="165"/>
      <c r="FQ142" s="165"/>
      <c r="FR142" s="165"/>
      <c r="FS142" s="165"/>
      <c r="FT142" s="165"/>
      <c r="FU142" s="165"/>
      <c r="FV142" s="165"/>
      <c r="FW142" s="165"/>
      <c r="FX142" s="165"/>
    </row>
    <row r="143" spans="2:180" s="162" customFormat="1" ht="32.25" customHeight="1">
      <c r="B143" s="192"/>
      <c r="C143" s="777"/>
      <c r="D143" s="1316"/>
      <c r="E143" s="1317"/>
      <c r="F143" s="1317"/>
      <c r="G143" s="1317"/>
      <c r="H143" s="1318"/>
      <c r="I143" s="337">
        <v>3</v>
      </c>
      <c r="J143" s="771"/>
      <c r="K143" s="771"/>
      <c r="L143" s="771"/>
      <c r="M143" s="771"/>
      <c r="N143" s="771"/>
      <c r="O143" s="771"/>
      <c r="P143" s="771"/>
      <c r="Q143" s="771"/>
      <c r="R143" s="771"/>
      <c r="S143" s="1009"/>
      <c r="T143" s="1010" t="s">
        <v>91</v>
      </c>
      <c r="U143" s="1010"/>
      <c r="V143" s="1010"/>
      <c r="W143" s="1010"/>
      <c r="X143" s="1010"/>
      <c r="Y143" s="1011"/>
      <c r="Z143" s="1359"/>
      <c r="AA143" s="1360"/>
      <c r="AB143" s="1360"/>
      <c r="AC143" s="1360"/>
      <c r="AD143" s="1360"/>
      <c r="AE143" s="1361"/>
      <c r="AF143" s="1337" t="s">
        <v>92</v>
      </c>
      <c r="AG143" s="1010"/>
      <c r="AH143" s="1010"/>
      <c r="AI143" s="1010"/>
      <c r="AJ143" s="1010"/>
      <c r="AK143" s="1011"/>
      <c r="AL143" s="1344"/>
      <c r="AM143" s="1345"/>
      <c r="AN143" s="1345"/>
      <c r="AO143" s="1345"/>
      <c r="AP143" s="1345"/>
      <c r="AQ143" s="1346"/>
      <c r="AR143" s="214"/>
      <c r="AS143" s="165"/>
      <c r="AT143" s="165"/>
      <c r="AU143" s="165"/>
      <c r="AV143" s="165"/>
      <c r="AW143" s="605" t="s">
        <v>532</v>
      </c>
      <c r="AX143" s="165"/>
      <c r="AY143" s="165"/>
      <c r="AZ143" s="165"/>
      <c r="BA143" s="165"/>
      <c r="BB143" s="165"/>
      <c r="BC143" s="165"/>
      <c r="BD143" s="165"/>
      <c r="BE143" s="165"/>
      <c r="BF143" s="165"/>
      <c r="BG143" s="165"/>
      <c r="BH143" s="165"/>
      <c r="BI143" s="165"/>
      <c r="BJ143" s="165"/>
      <c r="BK143" s="165"/>
      <c r="BL143" s="165"/>
      <c r="BM143" s="165"/>
      <c r="BN143" s="165"/>
      <c r="BO143" s="165"/>
      <c r="BP143" s="165"/>
      <c r="BQ143" s="165"/>
      <c r="BR143" s="165"/>
      <c r="BS143" s="165"/>
      <c r="BT143" s="165"/>
      <c r="BU143" s="165"/>
      <c r="BV143" s="165"/>
      <c r="BW143" s="165"/>
      <c r="BX143" s="165"/>
      <c r="BY143" s="165"/>
      <c r="BZ143" s="165"/>
      <c r="CA143" s="165"/>
      <c r="CB143" s="165"/>
      <c r="CC143" s="165"/>
      <c r="CD143" s="165"/>
      <c r="CE143" s="165"/>
      <c r="CF143" s="165"/>
      <c r="CG143" s="165"/>
      <c r="CH143" s="165"/>
      <c r="CI143" s="165"/>
      <c r="CJ143" s="165"/>
      <c r="CK143" s="165"/>
      <c r="CL143" s="165"/>
      <c r="CM143" s="165"/>
      <c r="CN143" s="165"/>
      <c r="CO143" s="165"/>
      <c r="CP143" s="165"/>
      <c r="CQ143" s="165"/>
      <c r="CR143" s="165"/>
      <c r="CS143" s="165"/>
      <c r="CT143" s="165"/>
      <c r="CU143" s="165"/>
      <c r="CV143" s="165"/>
      <c r="CW143" s="165"/>
      <c r="CX143" s="165"/>
      <c r="CY143" s="165"/>
      <c r="CZ143" s="165"/>
      <c r="DA143" s="165"/>
      <c r="DB143" s="165"/>
      <c r="DC143" s="165"/>
      <c r="DD143" s="165"/>
      <c r="DE143" s="165"/>
      <c r="DF143" s="165"/>
      <c r="DG143" s="165"/>
      <c r="DH143" s="165"/>
      <c r="DI143" s="165"/>
      <c r="DJ143" s="165"/>
      <c r="DK143" s="165"/>
      <c r="DL143" s="165"/>
      <c r="DM143" s="165"/>
      <c r="DN143" s="165"/>
      <c r="DO143" s="165"/>
      <c r="DP143" s="165"/>
      <c r="DQ143" s="165"/>
      <c r="DR143" s="165"/>
      <c r="DS143" s="165"/>
      <c r="DT143" s="165"/>
      <c r="DU143" s="165"/>
      <c r="DV143" s="165"/>
      <c r="DW143" s="165"/>
      <c r="DX143" s="165"/>
      <c r="DY143" s="165"/>
      <c r="DZ143" s="165"/>
      <c r="EA143" s="165"/>
      <c r="EB143" s="165"/>
      <c r="EC143" s="165"/>
      <c r="ED143" s="165"/>
      <c r="EE143" s="165"/>
      <c r="EF143" s="165"/>
      <c r="EG143" s="165"/>
      <c r="EH143" s="165"/>
      <c r="EI143" s="165"/>
      <c r="EJ143" s="165"/>
      <c r="EK143" s="165"/>
      <c r="EL143" s="165"/>
      <c r="EM143" s="165"/>
      <c r="EN143" s="165"/>
      <c r="EO143" s="165"/>
      <c r="EP143" s="165"/>
      <c r="EQ143" s="165"/>
      <c r="ER143" s="165"/>
      <c r="ES143" s="165"/>
      <c r="ET143" s="165"/>
      <c r="EU143" s="165"/>
      <c r="EV143" s="165"/>
      <c r="EW143" s="165"/>
      <c r="EX143" s="165"/>
      <c r="EY143" s="165"/>
      <c r="EZ143" s="165"/>
      <c r="FA143" s="165"/>
      <c r="FB143" s="165"/>
      <c r="FC143" s="165"/>
      <c r="FD143" s="165"/>
      <c r="FE143" s="165"/>
      <c r="FF143" s="165"/>
      <c r="FG143" s="165"/>
      <c r="FH143" s="165"/>
      <c r="FI143" s="165"/>
      <c r="FJ143" s="165"/>
      <c r="FK143" s="165"/>
      <c r="FL143" s="165"/>
      <c r="FM143" s="165"/>
      <c r="FN143" s="165"/>
      <c r="FO143" s="165"/>
      <c r="FP143" s="165"/>
      <c r="FQ143" s="165"/>
      <c r="FR143" s="165"/>
      <c r="FS143" s="165"/>
      <c r="FT143" s="165"/>
      <c r="FU143" s="165"/>
      <c r="FV143" s="165"/>
      <c r="FW143" s="165"/>
      <c r="FX143" s="165"/>
    </row>
    <row r="144" spans="2:180" s="162" customFormat="1" ht="20.100000000000001" customHeight="1">
      <c r="B144" s="192"/>
      <c r="C144" s="777"/>
      <c r="D144" s="1316"/>
      <c r="E144" s="1317"/>
      <c r="F144" s="1317"/>
      <c r="G144" s="1317"/>
      <c r="H144" s="1318"/>
      <c r="I144" s="337">
        <v>4</v>
      </c>
      <c r="J144" s="1347"/>
      <c r="K144" s="1347"/>
      <c r="L144" s="1347"/>
      <c r="M144" s="1347"/>
      <c r="N144" s="1347"/>
      <c r="O144" s="1347"/>
      <c r="P144" s="1347"/>
      <c r="Q144" s="1347"/>
      <c r="R144" s="1347"/>
      <c r="S144" s="1348"/>
      <c r="T144" s="1010" t="s">
        <v>91</v>
      </c>
      <c r="U144" s="1010"/>
      <c r="V144" s="1010"/>
      <c r="W144" s="1010"/>
      <c r="X144" s="1010"/>
      <c r="Y144" s="1011"/>
      <c r="Z144" s="1341"/>
      <c r="AA144" s="1342"/>
      <c r="AB144" s="1342"/>
      <c r="AC144" s="1342"/>
      <c r="AD144" s="1342"/>
      <c r="AE144" s="1343"/>
      <c r="AF144" s="1337" t="s">
        <v>92</v>
      </c>
      <c r="AG144" s="1010"/>
      <c r="AH144" s="1010"/>
      <c r="AI144" s="1010"/>
      <c r="AJ144" s="1010"/>
      <c r="AK144" s="1011"/>
      <c r="AL144" s="1341"/>
      <c r="AM144" s="1342"/>
      <c r="AN144" s="1342"/>
      <c r="AO144" s="1342"/>
      <c r="AP144" s="1342"/>
      <c r="AQ144" s="1343"/>
      <c r="AR144" s="214"/>
      <c r="AS144" s="165"/>
      <c r="AT144" s="165"/>
      <c r="AU144" s="165"/>
      <c r="AV144" s="165"/>
      <c r="AW144" s="605" t="s">
        <v>533</v>
      </c>
      <c r="AX144" s="165"/>
      <c r="AY144" s="165"/>
      <c r="AZ144" s="165"/>
      <c r="BA144" s="165"/>
      <c r="BB144" s="165"/>
      <c r="BC144" s="165"/>
      <c r="BD144" s="165"/>
      <c r="BE144" s="165"/>
      <c r="BF144" s="165"/>
      <c r="BG144" s="165"/>
      <c r="BH144" s="165"/>
      <c r="BI144" s="165"/>
      <c r="BJ144" s="165"/>
      <c r="BK144" s="165"/>
      <c r="BL144" s="165"/>
      <c r="BM144" s="165"/>
      <c r="BN144" s="165"/>
      <c r="BO144" s="165"/>
      <c r="BP144" s="165"/>
      <c r="BQ144" s="165"/>
      <c r="BR144" s="165"/>
      <c r="BS144" s="165"/>
      <c r="BT144" s="165"/>
      <c r="BU144" s="165"/>
      <c r="BV144" s="165"/>
      <c r="BW144" s="165"/>
      <c r="BX144" s="165"/>
      <c r="BY144" s="165"/>
      <c r="BZ144" s="165"/>
      <c r="CA144" s="165"/>
      <c r="CB144" s="165"/>
      <c r="CC144" s="165"/>
      <c r="CD144" s="165"/>
      <c r="CE144" s="165"/>
      <c r="CF144" s="165"/>
      <c r="CG144" s="165"/>
      <c r="CH144" s="165"/>
      <c r="CI144" s="165"/>
      <c r="CJ144" s="165"/>
      <c r="CK144" s="165"/>
      <c r="CL144" s="165"/>
      <c r="CM144" s="165"/>
      <c r="CN144" s="165"/>
      <c r="CO144" s="165"/>
      <c r="CP144" s="165"/>
      <c r="CQ144" s="165"/>
      <c r="CR144" s="165"/>
      <c r="CS144" s="165"/>
      <c r="CT144" s="165"/>
      <c r="CU144" s="165"/>
      <c r="CV144" s="165"/>
      <c r="CW144" s="165"/>
      <c r="CX144" s="165"/>
      <c r="CY144" s="165"/>
      <c r="CZ144" s="165"/>
      <c r="DA144" s="165"/>
      <c r="DB144" s="165"/>
      <c r="DC144" s="165"/>
      <c r="DD144" s="165"/>
      <c r="DE144" s="165"/>
      <c r="DF144" s="165"/>
      <c r="DG144" s="165"/>
      <c r="DH144" s="165"/>
      <c r="DI144" s="165"/>
      <c r="DJ144" s="165"/>
      <c r="DK144" s="165"/>
      <c r="DL144" s="165"/>
      <c r="DM144" s="165"/>
      <c r="DN144" s="165"/>
      <c r="DO144" s="165"/>
      <c r="DP144" s="165"/>
      <c r="DQ144" s="165"/>
      <c r="DR144" s="165"/>
      <c r="DS144" s="165"/>
      <c r="DT144" s="165"/>
      <c r="DU144" s="165"/>
      <c r="DV144" s="165"/>
      <c r="DW144" s="165"/>
      <c r="DX144" s="165"/>
      <c r="DY144" s="165"/>
      <c r="DZ144" s="165"/>
      <c r="EA144" s="165"/>
      <c r="EB144" s="165"/>
      <c r="EC144" s="165"/>
      <c r="ED144" s="165"/>
      <c r="EE144" s="165"/>
      <c r="EF144" s="165"/>
      <c r="EG144" s="165"/>
      <c r="EH144" s="165"/>
      <c r="EI144" s="165"/>
      <c r="EJ144" s="165"/>
      <c r="EK144" s="165"/>
      <c r="EL144" s="165"/>
      <c r="EM144" s="165"/>
      <c r="EN144" s="165"/>
      <c r="EO144" s="165"/>
      <c r="EP144" s="165"/>
      <c r="EQ144" s="165"/>
      <c r="ER144" s="165"/>
      <c r="ES144" s="165"/>
      <c r="ET144" s="165"/>
      <c r="EU144" s="165"/>
      <c r="EV144" s="165"/>
      <c r="EW144" s="165"/>
      <c r="EX144" s="165"/>
      <c r="EY144" s="165"/>
      <c r="EZ144" s="165"/>
      <c r="FA144" s="165"/>
      <c r="FB144" s="165"/>
      <c r="FC144" s="165"/>
      <c r="FD144" s="165"/>
      <c r="FE144" s="165"/>
      <c r="FF144" s="165"/>
      <c r="FG144" s="165"/>
      <c r="FH144" s="165"/>
      <c r="FI144" s="165"/>
      <c r="FJ144" s="165"/>
      <c r="FK144" s="165"/>
      <c r="FL144" s="165"/>
      <c r="FM144" s="165"/>
      <c r="FN144" s="165"/>
      <c r="FO144" s="165"/>
      <c r="FP144" s="165"/>
      <c r="FQ144" s="165"/>
      <c r="FR144" s="165"/>
      <c r="FS144" s="165"/>
      <c r="FT144" s="165"/>
      <c r="FU144" s="165"/>
      <c r="FV144" s="165"/>
      <c r="FW144" s="165"/>
      <c r="FX144" s="165"/>
    </row>
    <row r="145" spans="2:180" s="162" customFormat="1" ht="20.100000000000001" customHeight="1" thickBot="1">
      <c r="B145" s="338"/>
      <c r="C145" s="778"/>
      <c r="D145" s="1319"/>
      <c r="E145" s="1320"/>
      <c r="F145" s="1320"/>
      <c r="G145" s="1320"/>
      <c r="H145" s="1349"/>
      <c r="I145" s="339">
        <v>5</v>
      </c>
      <c r="J145" s="1347"/>
      <c r="K145" s="1347"/>
      <c r="L145" s="1347"/>
      <c r="M145" s="1347"/>
      <c r="N145" s="1347"/>
      <c r="O145" s="1347"/>
      <c r="P145" s="1347"/>
      <c r="Q145" s="1347"/>
      <c r="R145" s="1347"/>
      <c r="S145" s="1348"/>
      <c r="T145" s="1332" t="s">
        <v>91</v>
      </c>
      <c r="U145" s="1332"/>
      <c r="V145" s="1332"/>
      <c r="W145" s="1332"/>
      <c r="X145" s="1332"/>
      <c r="Y145" s="1333"/>
      <c r="Z145" s="794"/>
      <c r="AA145" s="795"/>
      <c r="AB145" s="795"/>
      <c r="AC145" s="795"/>
      <c r="AD145" s="795"/>
      <c r="AE145" s="796"/>
      <c r="AF145" s="1331" t="s">
        <v>92</v>
      </c>
      <c r="AG145" s="1332"/>
      <c r="AH145" s="1332"/>
      <c r="AI145" s="1332"/>
      <c r="AJ145" s="1332"/>
      <c r="AK145" s="1333"/>
      <c r="AL145" s="794"/>
      <c r="AM145" s="795"/>
      <c r="AN145" s="795"/>
      <c r="AO145" s="795"/>
      <c r="AP145" s="795"/>
      <c r="AQ145" s="796"/>
      <c r="AR145" s="214"/>
      <c r="AS145" s="165"/>
      <c r="AT145" s="165"/>
      <c r="AU145" s="165"/>
      <c r="AV145" s="165"/>
      <c r="AW145" s="605" t="s">
        <v>534</v>
      </c>
      <c r="AX145" s="165"/>
      <c r="AY145" s="165"/>
      <c r="AZ145" s="165"/>
      <c r="BA145" s="165"/>
      <c r="BB145" s="165"/>
      <c r="BC145" s="165"/>
      <c r="BD145" s="165"/>
      <c r="BE145" s="165"/>
      <c r="BF145" s="165"/>
      <c r="BG145" s="165"/>
      <c r="BH145" s="165"/>
      <c r="BI145" s="165"/>
      <c r="BJ145" s="165"/>
      <c r="BK145" s="165"/>
      <c r="BL145" s="165"/>
      <c r="BM145" s="165"/>
      <c r="BN145" s="165"/>
      <c r="BO145" s="165"/>
      <c r="BP145" s="165"/>
      <c r="BQ145" s="165"/>
      <c r="BR145" s="165"/>
      <c r="BS145" s="165"/>
      <c r="BT145" s="165"/>
      <c r="BU145" s="165"/>
      <c r="BV145" s="165"/>
      <c r="BW145" s="165"/>
      <c r="BX145" s="165"/>
      <c r="BY145" s="165"/>
      <c r="BZ145" s="165"/>
      <c r="CA145" s="165"/>
      <c r="CB145" s="165"/>
      <c r="CC145" s="165"/>
      <c r="CD145" s="165"/>
      <c r="CE145" s="165"/>
      <c r="CF145" s="165"/>
      <c r="CG145" s="165"/>
      <c r="CH145" s="165"/>
      <c r="CI145" s="165"/>
      <c r="CJ145" s="165"/>
      <c r="CK145" s="165"/>
      <c r="CL145" s="165"/>
      <c r="CM145" s="165"/>
      <c r="CN145" s="165"/>
      <c r="CO145" s="165"/>
      <c r="CP145" s="165"/>
      <c r="CQ145" s="165"/>
      <c r="CR145" s="165"/>
      <c r="CS145" s="165"/>
      <c r="CT145" s="165"/>
      <c r="CU145" s="165"/>
      <c r="CV145" s="165"/>
      <c r="CW145" s="165"/>
      <c r="CX145" s="165"/>
      <c r="CY145" s="165"/>
      <c r="CZ145" s="165"/>
      <c r="DA145" s="165"/>
      <c r="DB145" s="165"/>
      <c r="DC145" s="165"/>
      <c r="DD145" s="165"/>
      <c r="DE145" s="165"/>
      <c r="DF145" s="165"/>
      <c r="DG145" s="165"/>
      <c r="DH145" s="165"/>
      <c r="DI145" s="165"/>
      <c r="DJ145" s="165"/>
      <c r="DK145" s="165"/>
      <c r="DL145" s="165"/>
      <c r="DM145" s="165"/>
      <c r="DN145" s="165"/>
      <c r="DO145" s="165"/>
      <c r="DP145" s="165"/>
      <c r="DQ145" s="165"/>
      <c r="DR145" s="165"/>
      <c r="DS145" s="165"/>
      <c r="DT145" s="165"/>
      <c r="DU145" s="165"/>
      <c r="DV145" s="165"/>
      <c r="DW145" s="165"/>
      <c r="DX145" s="165"/>
      <c r="DY145" s="165"/>
      <c r="DZ145" s="165"/>
      <c r="EA145" s="165"/>
      <c r="EB145" s="165"/>
      <c r="EC145" s="165"/>
      <c r="ED145" s="165"/>
      <c r="EE145" s="165"/>
      <c r="EF145" s="165"/>
      <c r="EG145" s="165"/>
      <c r="EH145" s="165"/>
      <c r="EI145" s="165"/>
      <c r="EJ145" s="165"/>
      <c r="EK145" s="165"/>
      <c r="EL145" s="165"/>
      <c r="EM145" s="165"/>
      <c r="EN145" s="165"/>
      <c r="EO145" s="165"/>
      <c r="EP145" s="165"/>
      <c r="EQ145" s="165"/>
      <c r="ER145" s="165"/>
      <c r="ES145" s="165"/>
      <c r="ET145" s="165"/>
      <c r="EU145" s="165"/>
      <c r="EV145" s="165"/>
      <c r="EW145" s="165"/>
      <c r="EX145" s="165"/>
      <c r="EY145" s="165"/>
      <c r="EZ145" s="165"/>
      <c r="FA145" s="165"/>
      <c r="FB145" s="165"/>
      <c r="FC145" s="165"/>
      <c r="FD145" s="165"/>
      <c r="FE145" s="165"/>
      <c r="FF145" s="165"/>
      <c r="FG145" s="165"/>
      <c r="FH145" s="165"/>
      <c r="FI145" s="165"/>
      <c r="FJ145" s="165"/>
      <c r="FK145" s="165"/>
      <c r="FL145" s="165"/>
      <c r="FM145" s="165"/>
      <c r="FN145" s="165"/>
      <c r="FO145" s="165"/>
      <c r="FP145" s="165"/>
      <c r="FQ145" s="165"/>
      <c r="FR145" s="165"/>
      <c r="FS145" s="165"/>
      <c r="FT145" s="165"/>
      <c r="FU145" s="165"/>
      <c r="FV145" s="165"/>
      <c r="FW145" s="165"/>
      <c r="FX145" s="165"/>
    </row>
    <row r="146" spans="2:180" s="162" customFormat="1" ht="18" customHeight="1" thickBot="1">
      <c r="B146" s="340"/>
      <c r="C146" s="776" t="s">
        <v>118</v>
      </c>
      <c r="D146" s="1313" t="s">
        <v>320</v>
      </c>
      <c r="E146" s="1314"/>
      <c r="F146" s="1314"/>
      <c r="G146" s="1314"/>
      <c r="H146" s="1315"/>
      <c r="I146" s="1407" t="s">
        <v>377</v>
      </c>
      <c r="J146" s="1408"/>
      <c r="K146" s="1408"/>
      <c r="L146" s="1408"/>
      <c r="M146" s="1408"/>
      <c r="N146" s="1408"/>
      <c r="O146" s="1408"/>
      <c r="P146" s="1408"/>
      <c r="Q146" s="1408"/>
      <c r="R146" s="1408"/>
      <c r="S146" s="1409"/>
      <c r="T146" s="1265" t="s">
        <v>18</v>
      </c>
      <c r="U146" s="1109"/>
      <c r="V146" s="1109"/>
      <c r="W146" s="1109" t="s">
        <v>19</v>
      </c>
      <c r="X146" s="1109"/>
      <c r="Y146" s="1109"/>
      <c r="Z146" s="1109" t="s">
        <v>20</v>
      </c>
      <c r="AA146" s="1109"/>
      <c r="AB146" s="1109"/>
      <c r="AC146" s="1109" t="s">
        <v>93</v>
      </c>
      <c r="AD146" s="1109"/>
      <c r="AE146" s="1109"/>
      <c r="AF146" s="1109" t="s">
        <v>94</v>
      </c>
      <c r="AG146" s="1109"/>
      <c r="AH146" s="1109"/>
      <c r="AI146" s="1109"/>
      <c r="AJ146" s="1109"/>
      <c r="AK146" s="1109"/>
      <c r="AL146" s="1109"/>
      <c r="AM146" s="1109"/>
      <c r="AN146" s="1109"/>
      <c r="AO146" s="1109"/>
      <c r="AP146" s="1109"/>
      <c r="AQ146" s="1326"/>
      <c r="AR146" s="214"/>
      <c r="AS146" s="165"/>
      <c r="AT146" s="165"/>
      <c r="AU146" s="165"/>
      <c r="AV146" s="165"/>
      <c r="AW146" s="605" t="s">
        <v>535</v>
      </c>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c r="BT146" s="165"/>
      <c r="BU146" s="165"/>
      <c r="BV146" s="165"/>
      <c r="BW146" s="165"/>
      <c r="BX146" s="165"/>
      <c r="BY146" s="165"/>
      <c r="BZ146" s="165"/>
      <c r="CA146" s="165"/>
      <c r="CB146" s="165"/>
      <c r="CC146" s="165"/>
      <c r="CD146" s="165"/>
      <c r="CE146" s="165"/>
      <c r="CF146" s="165"/>
      <c r="CG146" s="165"/>
      <c r="CH146" s="165"/>
      <c r="CI146" s="165"/>
      <c r="CJ146" s="165"/>
      <c r="CK146" s="165"/>
      <c r="CL146" s="165"/>
      <c r="CM146" s="165"/>
      <c r="CN146" s="165"/>
      <c r="CO146" s="165"/>
      <c r="CP146" s="165"/>
      <c r="CQ146" s="165"/>
      <c r="CR146" s="165"/>
      <c r="CS146" s="165"/>
      <c r="CT146" s="165"/>
      <c r="CU146" s="165"/>
      <c r="CV146" s="165"/>
      <c r="CW146" s="165"/>
      <c r="CX146" s="165"/>
      <c r="CY146" s="165"/>
      <c r="CZ146" s="165"/>
      <c r="DA146" s="165"/>
      <c r="DB146" s="165"/>
      <c r="DC146" s="165"/>
      <c r="DD146" s="165"/>
      <c r="DE146" s="165"/>
      <c r="DF146" s="165"/>
      <c r="DG146" s="165"/>
      <c r="DH146" s="165"/>
      <c r="DI146" s="165"/>
      <c r="DJ146" s="165"/>
      <c r="DK146" s="165"/>
      <c r="DL146" s="165"/>
      <c r="DM146" s="165"/>
      <c r="DN146" s="165"/>
      <c r="DO146" s="165"/>
      <c r="DP146" s="165"/>
      <c r="DQ146" s="165"/>
      <c r="DR146" s="165"/>
      <c r="DS146" s="165"/>
      <c r="DT146" s="165"/>
      <c r="DU146" s="165"/>
      <c r="DV146" s="165"/>
      <c r="DW146" s="165"/>
      <c r="DX146" s="165"/>
      <c r="DY146" s="165"/>
      <c r="DZ146" s="165"/>
      <c r="EA146" s="165"/>
      <c r="EB146" s="165"/>
      <c r="EC146" s="165"/>
      <c r="ED146" s="165"/>
      <c r="EE146" s="165"/>
      <c r="EF146" s="165"/>
      <c r="EG146" s="165"/>
      <c r="EH146" s="165"/>
      <c r="EI146" s="165"/>
      <c r="EJ146" s="165"/>
      <c r="EK146" s="165"/>
      <c r="EL146" s="165"/>
      <c r="EM146" s="165"/>
      <c r="EN146" s="165"/>
      <c r="EO146" s="165"/>
      <c r="EP146" s="165"/>
      <c r="EQ146" s="165"/>
      <c r="ER146" s="165"/>
      <c r="ES146" s="165"/>
      <c r="ET146" s="165"/>
      <c r="EU146" s="165"/>
      <c r="EV146" s="165"/>
      <c r="EW146" s="165"/>
      <c r="EX146" s="165"/>
      <c r="EY146" s="165"/>
      <c r="EZ146" s="165"/>
      <c r="FA146" s="165"/>
      <c r="FB146" s="165"/>
      <c r="FC146" s="165"/>
      <c r="FD146" s="165"/>
      <c r="FE146" s="165"/>
      <c r="FF146" s="165"/>
      <c r="FG146" s="165"/>
      <c r="FH146" s="165"/>
      <c r="FI146" s="165"/>
      <c r="FJ146" s="165"/>
      <c r="FK146" s="165"/>
      <c r="FL146" s="165"/>
      <c r="FM146" s="165"/>
      <c r="FN146" s="165"/>
      <c r="FO146" s="165"/>
      <c r="FP146" s="165"/>
      <c r="FQ146" s="165"/>
      <c r="FR146" s="165"/>
      <c r="FS146" s="165"/>
      <c r="FT146" s="165"/>
      <c r="FU146" s="165"/>
      <c r="FV146" s="165"/>
      <c r="FW146" s="165"/>
      <c r="FX146" s="165"/>
    </row>
    <row r="147" spans="2:180" s="162" customFormat="1" ht="18" customHeight="1">
      <c r="B147" s="340"/>
      <c r="C147" s="777"/>
      <c r="D147" s="1316"/>
      <c r="E147" s="1317"/>
      <c r="F147" s="1317"/>
      <c r="G147" s="1317"/>
      <c r="H147" s="1318"/>
      <c r="I147" s="341">
        <v>1</v>
      </c>
      <c r="J147" s="1062" t="s">
        <v>23</v>
      </c>
      <c r="K147" s="1062"/>
      <c r="L147" s="1062"/>
      <c r="M147" s="1062"/>
      <c r="N147" s="1062"/>
      <c r="O147" s="1062"/>
      <c r="P147" s="1062"/>
      <c r="Q147" s="1062"/>
      <c r="R147" s="1062"/>
      <c r="S147" s="1063"/>
      <c r="T147" s="1312"/>
      <c r="U147" s="633"/>
      <c r="V147" s="634"/>
      <c r="W147" s="1307"/>
      <c r="X147" s="1308"/>
      <c r="Y147" s="1309"/>
      <c r="Z147" s="1307"/>
      <c r="AA147" s="1308"/>
      <c r="AB147" s="1309"/>
      <c r="AC147" s="1307"/>
      <c r="AD147" s="1308"/>
      <c r="AE147" s="1309"/>
      <c r="AF147" s="1058">
        <f>SUM(T147:AE147)</f>
        <v>0</v>
      </c>
      <c r="AG147" s="1058"/>
      <c r="AH147" s="1058"/>
      <c r="AI147" s="1058"/>
      <c r="AJ147" s="1058"/>
      <c r="AK147" s="1058"/>
      <c r="AL147" s="1058"/>
      <c r="AM147" s="1058"/>
      <c r="AN147" s="1058"/>
      <c r="AO147" s="1058"/>
      <c r="AP147" s="1058"/>
      <c r="AQ147" s="1059"/>
      <c r="AR147" s="214"/>
      <c r="AS147" s="165"/>
      <c r="AT147" s="165"/>
      <c r="AU147" s="165"/>
      <c r="AV147" s="165"/>
      <c r="AW147" s="605" t="s">
        <v>536</v>
      </c>
      <c r="AX147" s="165"/>
      <c r="AY147" s="165"/>
      <c r="AZ147" s="165"/>
      <c r="BA147" s="165"/>
      <c r="BB147" s="165"/>
      <c r="BC147" s="165"/>
      <c r="BD147" s="165"/>
      <c r="BE147" s="165"/>
      <c r="BF147" s="165"/>
      <c r="BG147" s="165"/>
      <c r="BH147" s="165"/>
      <c r="BI147" s="165"/>
      <c r="BJ147" s="165"/>
      <c r="BK147" s="165"/>
      <c r="BL147" s="165"/>
      <c r="BM147" s="165"/>
      <c r="BN147" s="165"/>
      <c r="BO147" s="165"/>
      <c r="BP147" s="165"/>
      <c r="BQ147" s="165"/>
      <c r="BR147" s="165"/>
      <c r="BS147" s="165"/>
      <c r="BT147" s="165"/>
      <c r="BU147" s="165"/>
      <c r="BV147" s="165"/>
      <c r="BW147" s="165"/>
      <c r="BX147" s="165"/>
      <c r="BY147" s="165"/>
      <c r="BZ147" s="165"/>
      <c r="CA147" s="165"/>
      <c r="CB147" s="165"/>
      <c r="CC147" s="165"/>
      <c r="CD147" s="165"/>
      <c r="CE147" s="165"/>
      <c r="CF147" s="165"/>
      <c r="CG147" s="165"/>
      <c r="CH147" s="165"/>
      <c r="CI147" s="165"/>
      <c r="CJ147" s="165"/>
      <c r="CK147" s="165"/>
      <c r="CL147" s="165"/>
      <c r="CM147" s="165"/>
      <c r="CN147" s="165"/>
      <c r="CO147" s="165"/>
      <c r="CP147" s="165"/>
      <c r="CQ147" s="165"/>
      <c r="CR147" s="165"/>
      <c r="CS147" s="165"/>
      <c r="CT147" s="165"/>
      <c r="CU147" s="165"/>
      <c r="CV147" s="165"/>
      <c r="CW147" s="165"/>
      <c r="CX147" s="165"/>
      <c r="CY147" s="165"/>
      <c r="CZ147" s="165"/>
      <c r="DA147" s="165"/>
      <c r="DB147" s="165"/>
      <c r="DC147" s="165"/>
      <c r="DD147" s="165"/>
      <c r="DE147" s="165"/>
      <c r="DF147" s="165"/>
      <c r="DG147" s="165"/>
      <c r="DH147" s="165"/>
      <c r="DI147" s="165"/>
      <c r="DJ147" s="165"/>
      <c r="DK147" s="165"/>
      <c r="DL147" s="165"/>
      <c r="DM147" s="165"/>
      <c r="DN147" s="165"/>
      <c r="DO147" s="165"/>
      <c r="DP147" s="165"/>
      <c r="DQ147" s="165"/>
      <c r="DR147" s="165"/>
      <c r="DS147" s="165"/>
      <c r="DT147" s="165"/>
      <c r="DU147" s="165"/>
      <c r="DV147" s="165"/>
      <c r="DW147" s="165"/>
      <c r="DX147" s="165"/>
      <c r="DY147" s="165"/>
      <c r="DZ147" s="165"/>
      <c r="EA147" s="165"/>
      <c r="EB147" s="165"/>
      <c r="EC147" s="165"/>
      <c r="ED147" s="165"/>
      <c r="EE147" s="165"/>
      <c r="EF147" s="165"/>
      <c r="EG147" s="165"/>
      <c r="EH147" s="165"/>
      <c r="EI147" s="165"/>
      <c r="EJ147" s="165"/>
      <c r="EK147" s="165"/>
      <c r="EL147" s="165"/>
      <c r="EM147" s="165"/>
      <c r="EN147" s="165"/>
      <c r="EO147" s="165"/>
      <c r="EP147" s="165"/>
      <c r="EQ147" s="165"/>
      <c r="ER147" s="165"/>
      <c r="ES147" s="165"/>
      <c r="ET147" s="165"/>
      <c r="EU147" s="165"/>
      <c r="EV147" s="165"/>
      <c r="EW147" s="165"/>
      <c r="EX147" s="165"/>
      <c r="EY147" s="165"/>
      <c r="EZ147" s="165"/>
      <c r="FA147" s="165"/>
      <c r="FB147" s="165"/>
      <c r="FC147" s="165"/>
      <c r="FD147" s="165"/>
      <c r="FE147" s="165"/>
      <c r="FF147" s="165"/>
      <c r="FG147" s="165"/>
      <c r="FH147" s="165"/>
      <c r="FI147" s="165"/>
      <c r="FJ147" s="165"/>
      <c r="FK147" s="165"/>
      <c r="FL147" s="165"/>
      <c r="FM147" s="165"/>
      <c r="FN147" s="165"/>
      <c r="FO147" s="165"/>
      <c r="FP147" s="165"/>
      <c r="FQ147" s="165"/>
      <c r="FR147" s="165"/>
      <c r="FS147" s="165"/>
      <c r="FT147" s="165"/>
      <c r="FU147" s="165"/>
      <c r="FV147" s="165"/>
      <c r="FW147" s="165"/>
      <c r="FX147" s="165"/>
    </row>
    <row r="148" spans="2:180" s="162" customFormat="1" ht="18" customHeight="1">
      <c r="B148" s="340"/>
      <c r="C148" s="777"/>
      <c r="D148" s="1316"/>
      <c r="E148" s="1317"/>
      <c r="F148" s="1317"/>
      <c r="G148" s="1317"/>
      <c r="H148" s="1318"/>
      <c r="I148" s="342">
        <v>2</v>
      </c>
      <c r="J148" s="1324" t="s">
        <v>25</v>
      </c>
      <c r="K148" s="1324"/>
      <c r="L148" s="1324"/>
      <c r="M148" s="1324"/>
      <c r="N148" s="1324"/>
      <c r="O148" s="1324"/>
      <c r="P148" s="1324"/>
      <c r="Q148" s="1324"/>
      <c r="R148" s="1324"/>
      <c r="S148" s="1325"/>
      <c r="T148" s="1312"/>
      <c r="U148" s="633"/>
      <c r="V148" s="634"/>
      <c r="W148" s="1307"/>
      <c r="X148" s="1308"/>
      <c r="Y148" s="1309"/>
      <c r="Z148" s="1307"/>
      <c r="AA148" s="1308"/>
      <c r="AB148" s="1309"/>
      <c r="AC148" s="1307"/>
      <c r="AD148" s="1308"/>
      <c r="AE148" s="1309"/>
      <c r="AF148" s="1304">
        <f>SUM(T148:AE148)</f>
        <v>0</v>
      </c>
      <c r="AG148" s="1305"/>
      <c r="AH148" s="1305"/>
      <c r="AI148" s="1305"/>
      <c r="AJ148" s="1305"/>
      <c r="AK148" s="1305"/>
      <c r="AL148" s="1305"/>
      <c r="AM148" s="1305"/>
      <c r="AN148" s="1305"/>
      <c r="AO148" s="1305"/>
      <c r="AP148" s="1305"/>
      <c r="AQ148" s="1306"/>
      <c r="AR148" s="214"/>
      <c r="AS148" s="165"/>
      <c r="AT148" s="165"/>
      <c r="AU148" s="165"/>
      <c r="AV148" s="165"/>
      <c r="AW148" s="605" t="s">
        <v>537</v>
      </c>
      <c r="AX148" s="165"/>
      <c r="AY148" s="165"/>
      <c r="AZ148" s="165"/>
      <c r="BA148" s="165"/>
      <c r="BB148" s="165"/>
      <c r="BC148" s="165"/>
      <c r="BD148" s="165"/>
      <c r="BE148" s="165"/>
      <c r="BF148" s="165"/>
      <c r="BG148" s="165"/>
      <c r="BH148" s="165"/>
      <c r="BI148" s="165"/>
      <c r="BJ148" s="165"/>
      <c r="BK148" s="165"/>
      <c r="BL148" s="165"/>
      <c r="BM148" s="165"/>
      <c r="BN148" s="165"/>
      <c r="BO148" s="165"/>
      <c r="BP148" s="165"/>
      <c r="BQ148" s="165"/>
      <c r="BR148" s="165"/>
      <c r="BS148" s="165"/>
      <c r="BT148" s="165"/>
      <c r="BU148" s="165"/>
      <c r="BV148" s="165"/>
      <c r="BW148" s="165"/>
      <c r="BX148" s="165"/>
      <c r="BY148" s="165"/>
      <c r="BZ148" s="165"/>
      <c r="CA148" s="165"/>
      <c r="CB148" s="165"/>
      <c r="CC148" s="165"/>
      <c r="CD148" s="165"/>
      <c r="CE148" s="165"/>
      <c r="CF148" s="165"/>
      <c r="CG148" s="165"/>
      <c r="CH148" s="165"/>
      <c r="CI148" s="165"/>
      <c r="CJ148" s="165"/>
      <c r="CK148" s="165"/>
      <c r="CL148" s="165"/>
      <c r="CM148" s="165"/>
      <c r="CN148" s="165"/>
      <c r="CO148" s="165"/>
      <c r="CP148" s="165"/>
      <c r="CQ148" s="165"/>
      <c r="CR148" s="165"/>
      <c r="CS148" s="165"/>
      <c r="CT148" s="165"/>
      <c r="CU148" s="165"/>
      <c r="CV148" s="165"/>
      <c r="CW148" s="165"/>
      <c r="CX148" s="165"/>
      <c r="CY148" s="165"/>
      <c r="CZ148" s="165"/>
      <c r="DA148" s="165"/>
      <c r="DB148" s="165"/>
      <c r="DC148" s="165"/>
      <c r="DD148" s="165"/>
      <c r="DE148" s="165"/>
      <c r="DF148" s="165"/>
      <c r="DG148" s="165"/>
      <c r="DH148" s="165"/>
      <c r="DI148" s="165"/>
      <c r="DJ148" s="165"/>
      <c r="DK148" s="165"/>
      <c r="DL148" s="165"/>
      <c r="DM148" s="165"/>
      <c r="DN148" s="165"/>
      <c r="DO148" s="165"/>
      <c r="DP148" s="165"/>
      <c r="DQ148" s="165"/>
      <c r="DR148" s="165"/>
      <c r="DS148" s="165"/>
      <c r="DT148" s="165"/>
      <c r="DU148" s="165"/>
      <c r="DV148" s="165"/>
      <c r="DW148" s="165"/>
      <c r="DX148" s="165"/>
      <c r="DY148" s="165"/>
      <c r="DZ148" s="165"/>
      <c r="EA148" s="165"/>
      <c r="EB148" s="165"/>
      <c r="EC148" s="165"/>
      <c r="ED148" s="165"/>
      <c r="EE148" s="165"/>
      <c r="EF148" s="165"/>
      <c r="EG148" s="165"/>
      <c r="EH148" s="165"/>
      <c r="EI148" s="165"/>
      <c r="EJ148" s="165"/>
      <c r="EK148" s="165"/>
      <c r="EL148" s="165"/>
      <c r="EM148" s="165"/>
      <c r="EN148" s="165"/>
      <c r="EO148" s="165"/>
      <c r="EP148" s="165"/>
      <c r="EQ148" s="165"/>
      <c r="ER148" s="165"/>
      <c r="ES148" s="165"/>
      <c r="ET148" s="165"/>
      <c r="EU148" s="165"/>
      <c r="EV148" s="165"/>
      <c r="EW148" s="165"/>
      <c r="EX148" s="165"/>
      <c r="EY148" s="165"/>
      <c r="EZ148" s="165"/>
      <c r="FA148" s="165"/>
      <c r="FB148" s="165"/>
      <c r="FC148" s="165"/>
      <c r="FD148" s="165"/>
      <c r="FE148" s="165"/>
      <c r="FF148" s="165"/>
      <c r="FG148" s="165"/>
      <c r="FH148" s="165"/>
      <c r="FI148" s="165"/>
      <c r="FJ148" s="165"/>
      <c r="FK148" s="165"/>
      <c r="FL148" s="165"/>
      <c r="FM148" s="165"/>
      <c r="FN148" s="165"/>
      <c r="FO148" s="165"/>
      <c r="FP148" s="165"/>
      <c r="FQ148" s="165"/>
      <c r="FR148" s="165"/>
      <c r="FS148" s="165"/>
      <c r="FT148" s="165"/>
      <c r="FU148" s="165"/>
      <c r="FV148" s="165"/>
      <c r="FW148" s="165"/>
      <c r="FX148" s="165"/>
    </row>
    <row r="149" spans="2:180" s="162" customFormat="1" ht="18" customHeight="1">
      <c r="B149" s="340"/>
      <c r="C149" s="777"/>
      <c r="D149" s="1316"/>
      <c r="E149" s="1317"/>
      <c r="F149" s="1317"/>
      <c r="G149" s="1317"/>
      <c r="H149" s="1318"/>
      <c r="I149" s="342">
        <v>3</v>
      </c>
      <c r="J149" s="1324" t="s">
        <v>26</v>
      </c>
      <c r="K149" s="1324"/>
      <c r="L149" s="1324"/>
      <c r="M149" s="1324"/>
      <c r="N149" s="1324"/>
      <c r="O149" s="1324"/>
      <c r="P149" s="1324"/>
      <c r="Q149" s="1324"/>
      <c r="R149" s="1324"/>
      <c r="S149" s="1325"/>
      <c r="T149" s="1312"/>
      <c r="U149" s="633"/>
      <c r="V149" s="634"/>
      <c r="W149" s="1307"/>
      <c r="X149" s="1308"/>
      <c r="Y149" s="1309"/>
      <c r="Z149" s="1307"/>
      <c r="AA149" s="1308"/>
      <c r="AB149" s="1309"/>
      <c r="AC149" s="1307"/>
      <c r="AD149" s="1308"/>
      <c r="AE149" s="1309"/>
      <c r="AF149" s="1327">
        <f>SUM(T149:AE149)</f>
        <v>0</v>
      </c>
      <c r="AG149" s="1328"/>
      <c r="AH149" s="1328"/>
      <c r="AI149" s="1328"/>
      <c r="AJ149" s="1328"/>
      <c r="AK149" s="1328"/>
      <c r="AL149" s="1328"/>
      <c r="AM149" s="1328"/>
      <c r="AN149" s="1328"/>
      <c r="AO149" s="1328"/>
      <c r="AP149" s="1328"/>
      <c r="AQ149" s="1329"/>
      <c r="AR149" s="214"/>
      <c r="AS149" s="165"/>
      <c r="AT149" s="165"/>
      <c r="AU149" s="165"/>
      <c r="AV149" s="165"/>
      <c r="AW149" s="605" t="s">
        <v>538</v>
      </c>
      <c r="AX149" s="165"/>
      <c r="AY149" s="165"/>
      <c r="AZ149" s="165"/>
      <c r="BA149" s="165"/>
      <c r="BB149" s="165"/>
      <c r="BC149" s="165"/>
      <c r="BD149" s="165"/>
      <c r="BE149" s="165"/>
      <c r="BF149" s="165"/>
      <c r="BG149" s="165"/>
      <c r="BH149" s="165"/>
      <c r="BI149" s="165"/>
      <c r="BJ149" s="165"/>
      <c r="BK149" s="165"/>
      <c r="BL149" s="165"/>
      <c r="BM149" s="165"/>
      <c r="BN149" s="165"/>
      <c r="BO149" s="165"/>
      <c r="BP149" s="165"/>
      <c r="BQ149" s="165"/>
      <c r="BR149" s="165"/>
      <c r="BS149" s="165"/>
      <c r="BT149" s="165"/>
      <c r="BU149" s="165"/>
      <c r="BV149" s="165"/>
      <c r="BW149" s="165"/>
      <c r="BX149" s="165"/>
      <c r="BY149" s="165"/>
      <c r="BZ149" s="165"/>
      <c r="CA149" s="165"/>
      <c r="CB149" s="165"/>
      <c r="CC149" s="165"/>
      <c r="CD149" s="165"/>
      <c r="CE149" s="165"/>
      <c r="CF149" s="165"/>
      <c r="CG149" s="165"/>
      <c r="CH149" s="165"/>
      <c r="CI149" s="165"/>
      <c r="CJ149" s="165"/>
      <c r="CK149" s="165"/>
      <c r="CL149" s="165"/>
      <c r="CM149" s="165"/>
      <c r="CN149" s="165"/>
      <c r="CO149" s="165"/>
      <c r="CP149" s="165"/>
      <c r="CQ149" s="165"/>
      <c r="CR149" s="165"/>
      <c r="CS149" s="165"/>
      <c r="CT149" s="165"/>
      <c r="CU149" s="165"/>
      <c r="CV149" s="165"/>
      <c r="CW149" s="165"/>
      <c r="CX149" s="165"/>
      <c r="CY149" s="165"/>
      <c r="CZ149" s="165"/>
      <c r="DA149" s="165"/>
      <c r="DB149" s="165"/>
      <c r="DC149" s="165"/>
      <c r="DD149" s="165"/>
      <c r="DE149" s="165"/>
      <c r="DF149" s="165"/>
      <c r="DG149" s="165"/>
      <c r="DH149" s="165"/>
      <c r="DI149" s="165"/>
      <c r="DJ149" s="165"/>
      <c r="DK149" s="165"/>
      <c r="DL149" s="165"/>
      <c r="DM149" s="165"/>
      <c r="DN149" s="165"/>
      <c r="DO149" s="165"/>
      <c r="DP149" s="165"/>
      <c r="DQ149" s="165"/>
      <c r="DR149" s="165"/>
      <c r="DS149" s="165"/>
      <c r="DT149" s="165"/>
      <c r="DU149" s="165"/>
      <c r="DV149" s="165"/>
      <c r="DW149" s="165"/>
      <c r="DX149" s="165"/>
      <c r="DY149" s="165"/>
      <c r="DZ149" s="165"/>
      <c r="EA149" s="165"/>
      <c r="EB149" s="165"/>
      <c r="EC149" s="165"/>
      <c r="ED149" s="165"/>
      <c r="EE149" s="165"/>
      <c r="EF149" s="165"/>
      <c r="EG149" s="165"/>
      <c r="EH149" s="165"/>
      <c r="EI149" s="165"/>
      <c r="EJ149" s="165"/>
      <c r="EK149" s="165"/>
      <c r="EL149" s="165"/>
      <c r="EM149" s="165"/>
      <c r="EN149" s="165"/>
      <c r="EO149" s="165"/>
      <c r="EP149" s="165"/>
      <c r="EQ149" s="165"/>
      <c r="ER149" s="165"/>
      <c r="ES149" s="165"/>
      <c r="ET149" s="165"/>
      <c r="EU149" s="165"/>
      <c r="EV149" s="165"/>
      <c r="EW149" s="165"/>
      <c r="EX149" s="165"/>
      <c r="EY149" s="165"/>
      <c r="EZ149" s="165"/>
      <c r="FA149" s="165"/>
      <c r="FB149" s="165"/>
      <c r="FC149" s="165"/>
      <c r="FD149" s="165"/>
      <c r="FE149" s="165"/>
      <c r="FF149" s="165"/>
      <c r="FG149" s="165"/>
      <c r="FH149" s="165"/>
      <c r="FI149" s="165"/>
      <c r="FJ149" s="165"/>
      <c r="FK149" s="165"/>
      <c r="FL149" s="165"/>
      <c r="FM149" s="165"/>
      <c r="FN149" s="165"/>
      <c r="FO149" s="165"/>
      <c r="FP149" s="165"/>
      <c r="FQ149" s="165"/>
      <c r="FR149" s="165"/>
      <c r="FS149" s="165"/>
      <c r="FT149" s="165"/>
      <c r="FU149" s="165"/>
      <c r="FV149" s="165"/>
      <c r="FW149" s="165"/>
      <c r="FX149" s="165"/>
    </row>
    <row r="150" spans="2:180" s="162" customFormat="1" ht="18" customHeight="1" thickBot="1">
      <c r="B150" s="340"/>
      <c r="C150" s="777"/>
      <c r="D150" s="1316"/>
      <c r="E150" s="1317"/>
      <c r="F150" s="1317"/>
      <c r="G150" s="1317"/>
      <c r="H150" s="1318"/>
      <c r="I150" s="343"/>
      <c r="J150" s="1064" t="s">
        <v>95</v>
      </c>
      <c r="K150" s="1064"/>
      <c r="L150" s="1064"/>
      <c r="M150" s="1064"/>
      <c r="N150" s="1064"/>
      <c r="O150" s="1064"/>
      <c r="P150" s="1064"/>
      <c r="Q150" s="1064"/>
      <c r="R150" s="1064"/>
      <c r="S150" s="1065"/>
      <c r="T150" s="1310">
        <f>SUM(T147:V149)</f>
        <v>0</v>
      </c>
      <c r="U150" s="1107"/>
      <c r="V150" s="1107"/>
      <c r="W150" s="1107">
        <f>SUM(W147:Y149)</f>
        <v>0</v>
      </c>
      <c r="X150" s="1107"/>
      <c r="Y150" s="1107"/>
      <c r="Z150" s="1107">
        <f>SUM(Z147:AB149)</f>
        <v>0</v>
      </c>
      <c r="AA150" s="1107"/>
      <c r="AB150" s="1107"/>
      <c r="AC150" s="1107">
        <f>SUM(AC147:AE149)</f>
        <v>0</v>
      </c>
      <c r="AD150" s="1107"/>
      <c r="AE150" s="1311"/>
      <c r="AF150" s="1301">
        <f>AF147+AF148+AF149</f>
        <v>0</v>
      </c>
      <c r="AG150" s="1302"/>
      <c r="AH150" s="1302"/>
      <c r="AI150" s="1302"/>
      <c r="AJ150" s="1302"/>
      <c r="AK150" s="1302"/>
      <c r="AL150" s="1302"/>
      <c r="AM150" s="1302"/>
      <c r="AN150" s="1302"/>
      <c r="AO150" s="1302"/>
      <c r="AP150" s="1302"/>
      <c r="AQ150" s="1303"/>
      <c r="AR150" s="214"/>
      <c r="AS150" s="165"/>
      <c r="AT150" s="165"/>
      <c r="AU150" s="165"/>
      <c r="AV150" s="165"/>
      <c r="AW150" s="605" t="s">
        <v>539</v>
      </c>
      <c r="AX150" s="165"/>
      <c r="AY150" s="165"/>
      <c r="AZ150" s="165"/>
      <c r="BA150" s="165"/>
      <c r="BB150" s="165"/>
      <c r="BC150" s="165"/>
      <c r="BD150" s="165"/>
      <c r="BE150" s="165"/>
      <c r="BF150" s="165"/>
      <c r="BG150" s="165"/>
      <c r="BH150" s="165"/>
      <c r="BI150" s="165"/>
      <c r="BJ150" s="165"/>
      <c r="BK150" s="165"/>
      <c r="BL150" s="165"/>
      <c r="BM150" s="165"/>
      <c r="BN150" s="165"/>
      <c r="BO150" s="165"/>
      <c r="BP150" s="165"/>
      <c r="BQ150" s="165"/>
      <c r="BR150" s="165"/>
      <c r="BS150" s="165"/>
      <c r="BT150" s="165"/>
      <c r="BU150" s="165"/>
      <c r="BV150" s="165"/>
      <c r="BW150" s="165"/>
      <c r="BX150" s="165"/>
      <c r="BY150" s="165"/>
      <c r="BZ150" s="165"/>
      <c r="CA150" s="165"/>
      <c r="CB150" s="165"/>
      <c r="CC150" s="165"/>
      <c r="CD150" s="165"/>
      <c r="CE150" s="165"/>
      <c r="CF150" s="165"/>
      <c r="CG150" s="165"/>
      <c r="CH150" s="165"/>
      <c r="CI150" s="165"/>
      <c r="CJ150" s="165"/>
      <c r="CK150" s="165"/>
      <c r="CL150" s="165"/>
      <c r="CM150" s="165"/>
      <c r="CN150" s="165"/>
      <c r="CO150" s="165"/>
      <c r="CP150" s="165"/>
      <c r="CQ150" s="165"/>
      <c r="CR150" s="165"/>
      <c r="CS150" s="165"/>
      <c r="CT150" s="165"/>
      <c r="CU150" s="165"/>
      <c r="CV150" s="165"/>
      <c r="CW150" s="165"/>
      <c r="CX150" s="165"/>
      <c r="CY150" s="165"/>
      <c r="CZ150" s="165"/>
      <c r="DA150" s="165"/>
      <c r="DB150" s="165"/>
      <c r="DC150" s="165"/>
      <c r="DD150" s="165"/>
      <c r="DE150" s="165"/>
      <c r="DF150" s="165"/>
      <c r="DG150" s="165"/>
      <c r="DH150" s="165"/>
      <c r="DI150" s="165"/>
      <c r="DJ150" s="165"/>
      <c r="DK150" s="165"/>
      <c r="DL150" s="165"/>
      <c r="DM150" s="165"/>
      <c r="DN150" s="165"/>
      <c r="DO150" s="165"/>
      <c r="DP150" s="165"/>
      <c r="DQ150" s="165"/>
      <c r="DR150" s="165"/>
      <c r="DS150" s="165"/>
      <c r="DT150" s="165"/>
      <c r="DU150" s="165"/>
      <c r="DV150" s="165"/>
      <c r="DW150" s="165"/>
      <c r="DX150" s="165"/>
      <c r="DY150" s="165"/>
      <c r="DZ150" s="165"/>
      <c r="EA150" s="165"/>
      <c r="EB150" s="165"/>
      <c r="EC150" s="165"/>
      <c r="ED150" s="165"/>
      <c r="EE150" s="165"/>
      <c r="EF150" s="165"/>
      <c r="EG150" s="165"/>
      <c r="EH150" s="165"/>
      <c r="EI150" s="165"/>
      <c r="EJ150" s="165"/>
      <c r="EK150" s="165"/>
      <c r="EL150" s="165"/>
      <c r="EM150" s="165"/>
      <c r="EN150" s="165"/>
      <c r="EO150" s="165"/>
      <c r="EP150" s="165"/>
      <c r="EQ150" s="165"/>
      <c r="ER150" s="165"/>
      <c r="ES150" s="165"/>
      <c r="ET150" s="165"/>
      <c r="EU150" s="165"/>
      <c r="EV150" s="165"/>
      <c r="EW150" s="165"/>
      <c r="EX150" s="165"/>
      <c r="EY150" s="165"/>
      <c r="EZ150" s="165"/>
      <c r="FA150" s="165"/>
      <c r="FB150" s="165"/>
      <c r="FC150" s="165"/>
      <c r="FD150" s="165"/>
      <c r="FE150" s="165"/>
      <c r="FF150" s="165"/>
      <c r="FG150" s="165"/>
      <c r="FH150" s="165"/>
      <c r="FI150" s="165"/>
      <c r="FJ150" s="165"/>
      <c r="FK150" s="165"/>
      <c r="FL150" s="165"/>
      <c r="FM150" s="165"/>
      <c r="FN150" s="165"/>
      <c r="FO150" s="165"/>
      <c r="FP150" s="165"/>
      <c r="FQ150" s="165"/>
      <c r="FR150" s="165"/>
      <c r="FS150" s="165"/>
      <c r="FT150" s="165"/>
      <c r="FU150" s="165"/>
      <c r="FV150" s="165"/>
      <c r="FW150" s="165"/>
      <c r="FX150" s="165"/>
    </row>
    <row r="151" spans="2:180" s="162" customFormat="1" ht="57.75" customHeight="1">
      <c r="B151" s="340"/>
      <c r="C151" s="777"/>
      <c r="D151" s="1316"/>
      <c r="E151" s="1317"/>
      <c r="F151" s="1317"/>
      <c r="G151" s="1317"/>
      <c r="H151" s="1317"/>
      <c r="I151" s="344"/>
      <c r="J151" s="1370" t="s">
        <v>360</v>
      </c>
      <c r="K151" s="1370"/>
      <c r="L151" s="1370"/>
      <c r="M151" s="1370"/>
      <c r="N151" s="1370"/>
      <c r="O151" s="1370"/>
      <c r="P151" s="1370"/>
      <c r="Q151" s="1370"/>
      <c r="R151" s="1370"/>
      <c r="S151" s="1371"/>
      <c r="T151" s="1066"/>
      <c r="U151" s="1067"/>
      <c r="V151" s="1067"/>
      <c r="W151" s="1067"/>
      <c r="X151" s="1067"/>
      <c r="Y151" s="1067"/>
      <c r="Z151" s="1067"/>
      <c r="AA151" s="1067"/>
      <c r="AB151" s="1067"/>
      <c r="AC151" s="1067"/>
      <c r="AD151" s="1067"/>
      <c r="AE151" s="1067"/>
      <c r="AF151" s="1067"/>
      <c r="AG151" s="1067"/>
      <c r="AH151" s="1067"/>
      <c r="AI151" s="1067"/>
      <c r="AJ151" s="1067"/>
      <c r="AK151" s="1067"/>
      <c r="AL151" s="1067"/>
      <c r="AM151" s="1067"/>
      <c r="AN151" s="1067"/>
      <c r="AO151" s="1067"/>
      <c r="AP151" s="1067"/>
      <c r="AQ151" s="1068"/>
      <c r="AR151" s="214"/>
      <c r="AS151" s="165"/>
      <c r="AT151" s="165"/>
      <c r="AU151" s="165"/>
      <c r="AV151" s="165"/>
      <c r="AW151" s="605" t="s">
        <v>540</v>
      </c>
      <c r="AX151" s="165"/>
      <c r="AY151" s="165"/>
      <c r="AZ151" s="165"/>
      <c r="BA151" s="165"/>
      <c r="BB151" s="165"/>
      <c r="BC151" s="165"/>
      <c r="BD151" s="165"/>
      <c r="BE151" s="165"/>
      <c r="BF151" s="165"/>
      <c r="BG151" s="165"/>
      <c r="BH151" s="165"/>
      <c r="BI151" s="165"/>
      <c r="BJ151" s="165"/>
      <c r="BK151" s="165"/>
      <c r="BL151" s="165"/>
      <c r="BM151" s="165"/>
      <c r="BN151" s="165"/>
      <c r="BO151" s="165"/>
      <c r="BP151" s="165"/>
      <c r="BQ151" s="165"/>
      <c r="BR151" s="165"/>
      <c r="BS151" s="165"/>
      <c r="BT151" s="165"/>
      <c r="BU151" s="165"/>
      <c r="BV151" s="165"/>
      <c r="BW151" s="165"/>
      <c r="BX151" s="165"/>
      <c r="BY151" s="165"/>
      <c r="BZ151" s="165"/>
      <c r="CA151" s="165"/>
      <c r="CB151" s="165"/>
      <c r="CC151" s="165"/>
      <c r="CD151" s="165"/>
      <c r="CE151" s="165"/>
      <c r="CF151" s="165"/>
      <c r="CG151" s="165"/>
      <c r="CH151" s="165"/>
      <c r="CI151" s="165"/>
      <c r="CJ151" s="165"/>
      <c r="CK151" s="165"/>
      <c r="CL151" s="165"/>
      <c r="CM151" s="165"/>
      <c r="CN151" s="165"/>
      <c r="CO151" s="165"/>
      <c r="CP151" s="165"/>
      <c r="CQ151" s="165"/>
      <c r="CR151" s="165"/>
      <c r="CS151" s="165"/>
      <c r="CT151" s="165"/>
      <c r="CU151" s="165"/>
      <c r="CV151" s="165"/>
      <c r="CW151" s="165"/>
      <c r="CX151" s="165"/>
      <c r="CY151" s="165"/>
      <c r="CZ151" s="165"/>
      <c r="DA151" s="165"/>
      <c r="DB151" s="165"/>
      <c r="DC151" s="165"/>
      <c r="DD151" s="165"/>
      <c r="DE151" s="165"/>
      <c r="DF151" s="165"/>
      <c r="DG151" s="165"/>
      <c r="DH151" s="165"/>
      <c r="DI151" s="165"/>
      <c r="DJ151" s="165"/>
      <c r="DK151" s="165"/>
      <c r="DL151" s="165"/>
      <c r="DM151" s="165"/>
      <c r="DN151" s="165"/>
      <c r="DO151" s="165"/>
      <c r="DP151" s="165"/>
      <c r="DQ151" s="165"/>
      <c r="DR151" s="165"/>
      <c r="DS151" s="165"/>
      <c r="DT151" s="165"/>
      <c r="DU151" s="165"/>
      <c r="DV151" s="165"/>
      <c r="DW151" s="165"/>
      <c r="DX151" s="165"/>
      <c r="DY151" s="165"/>
      <c r="DZ151" s="165"/>
      <c r="EA151" s="165"/>
      <c r="EB151" s="165"/>
      <c r="EC151" s="165"/>
      <c r="ED151" s="165"/>
      <c r="EE151" s="165"/>
      <c r="EF151" s="165"/>
      <c r="EG151" s="165"/>
      <c r="EH151" s="165"/>
      <c r="EI151" s="165"/>
      <c r="EJ151" s="165"/>
      <c r="EK151" s="165"/>
      <c r="EL151" s="165"/>
      <c r="EM151" s="165"/>
      <c r="EN151" s="165"/>
      <c r="EO151" s="165"/>
      <c r="EP151" s="165"/>
      <c r="EQ151" s="165"/>
      <c r="ER151" s="165"/>
      <c r="ES151" s="165"/>
      <c r="ET151" s="165"/>
      <c r="EU151" s="165"/>
      <c r="EV151" s="165"/>
      <c r="EW151" s="165"/>
      <c r="EX151" s="165"/>
      <c r="EY151" s="165"/>
      <c r="EZ151" s="165"/>
      <c r="FA151" s="165"/>
      <c r="FB151" s="165"/>
      <c r="FC151" s="165"/>
      <c r="FD151" s="165"/>
      <c r="FE151" s="165"/>
      <c r="FF151" s="165"/>
      <c r="FG151" s="165"/>
      <c r="FH151" s="165"/>
      <c r="FI151" s="165"/>
      <c r="FJ151" s="165"/>
      <c r="FK151" s="165"/>
      <c r="FL151" s="165"/>
      <c r="FM151" s="165"/>
      <c r="FN151" s="165"/>
      <c r="FO151" s="165"/>
      <c r="FP151" s="165"/>
      <c r="FQ151" s="165"/>
      <c r="FR151" s="165"/>
      <c r="FS151" s="165"/>
      <c r="FT151" s="165"/>
      <c r="FU151" s="165"/>
      <c r="FV151" s="165"/>
      <c r="FW151" s="165"/>
      <c r="FX151" s="165"/>
    </row>
    <row r="152" spans="2:180" s="162" customFormat="1" ht="35.25" customHeight="1" thickBot="1">
      <c r="B152" s="340"/>
      <c r="C152" s="777"/>
      <c r="D152" s="1316"/>
      <c r="E152" s="1317"/>
      <c r="F152" s="1317"/>
      <c r="G152" s="1317"/>
      <c r="H152" s="1317"/>
      <c r="I152" s="345"/>
      <c r="J152" s="807" t="s">
        <v>359</v>
      </c>
      <c r="K152" s="808"/>
      <c r="L152" s="808"/>
      <c r="M152" s="808"/>
      <c r="N152" s="808"/>
      <c r="O152" s="808"/>
      <c r="P152" s="808"/>
      <c r="Q152" s="808"/>
      <c r="R152" s="808"/>
      <c r="S152" s="808"/>
      <c r="T152" s="827"/>
      <c r="U152" s="828"/>
      <c r="V152" s="828"/>
      <c r="W152" s="828"/>
      <c r="X152" s="828"/>
      <c r="Y152" s="828"/>
      <c r="Z152" s="828"/>
      <c r="AA152" s="828"/>
      <c r="AB152" s="828"/>
      <c r="AC152" s="828"/>
      <c r="AD152" s="828"/>
      <c r="AE152" s="828"/>
      <c r="AF152" s="828"/>
      <c r="AG152" s="828"/>
      <c r="AH152" s="828"/>
      <c r="AI152" s="828"/>
      <c r="AJ152" s="828"/>
      <c r="AK152" s="828"/>
      <c r="AL152" s="828"/>
      <c r="AM152" s="828"/>
      <c r="AN152" s="828"/>
      <c r="AO152" s="828"/>
      <c r="AP152" s="828"/>
      <c r="AQ152" s="829"/>
      <c r="AR152" s="214"/>
      <c r="AS152" s="165"/>
      <c r="AT152" s="165"/>
      <c r="AU152" s="165"/>
      <c r="AV152" s="165"/>
      <c r="AW152" s="605" t="s">
        <v>541</v>
      </c>
      <c r="AX152" s="165"/>
      <c r="AY152" s="165"/>
      <c r="AZ152" s="165"/>
      <c r="BA152" s="165"/>
      <c r="BB152" s="165"/>
      <c r="BC152" s="165"/>
      <c r="BD152" s="165"/>
      <c r="BE152" s="165"/>
      <c r="BF152" s="165"/>
      <c r="BG152" s="165"/>
      <c r="BH152" s="165"/>
      <c r="BI152" s="165"/>
      <c r="BJ152" s="165"/>
      <c r="BK152" s="165"/>
      <c r="BL152" s="165"/>
      <c r="BM152" s="165"/>
      <c r="BN152" s="165"/>
      <c r="BO152" s="165"/>
      <c r="BP152" s="165"/>
      <c r="BQ152" s="165"/>
      <c r="BR152" s="165"/>
      <c r="BS152" s="165"/>
      <c r="BT152" s="165"/>
      <c r="BU152" s="165"/>
      <c r="BV152" s="165"/>
      <c r="BW152" s="165"/>
      <c r="BX152" s="165"/>
      <c r="BY152" s="165"/>
      <c r="BZ152" s="165"/>
      <c r="CA152" s="165"/>
      <c r="CB152" s="165"/>
      <c r="CC152" s="165"/>
      <c r="CD152" s="165"/>
      <c r="CE152" s="165"/>
      <c r="CF152" s="165"/>
      <c r="CG152" s="165"/>
      <c r="CH152" s="165"/>
      <c r="CI152" s="165"/>
      <c r="CJ152" s="165"/>
      <c r="CK152" s="165"/>
      <c r="CL152" s="165"/>
      <c r="CM152" s="165"/>
      <c r="CN152" s="165"/>
      <c r="CO152" s="165"/>
      <c r="CP152" s="165"/>
      <c r="CQ152" s="165"/>
      <c r="CR152" s="165"/>
      <c r="CS152" s="165"/>
      <c r="CT152" s="165"/>
      <c r="CU152" s="165"/>
      <c r="CV152" s="165"/>
      <c r="CW152" s="165"/>
      <c r="CX152" s="165"/>
      <c r="CY152" s="165"/>
      <c r="CZ152" s="165"/>
      <c r="DA152" s="165"/>
      <c r="DB152" s="165"/>
      <c r="DC152" s="165"/>
      <c r="DD152" s="165"/>
      <c r="DE152" s="165"/>
      <c r="DF152" s="165"/>
      <c r="DG152" s="165"/>
      <c r="DH152" s="165"/>
      <c r="DI152" s="165"/>
      <c r="DJ152" s="165"/>
      <c r="DK152" s="165"/>
      <c r="DL152" s="165"/>
      <c r="DM152" s="165"/>
      <c r="DN152" s="165"/>
      <c r="DO152" s="165"/>
      <c r="DP152" s="165"/>
      <c r="DQ152" s="165"/>
      <c r="DR152" s="165"/>
      <c r="DS152" s="165"/>
      <c r="DT152" s="165"/>
      <c r="DU152" s="165"/>
      <c r="DV152" s="165"/>
      <c r="DW152" s="165"/>
      <c r="DX152" s="165"/>
      <c r="DY152" s="165"/>
      <c r="DZ152" s="165"/>
      <c r="EA152" s="165"/>
      <c r="EB152" s="165"/>
      <c r="EC152" s="165"/>
      <c r="ED152" s="165"/>
      <c r="EE152" s="165"/>
      <c r="EF152" s="165"/>
      <c r="EG152" s="165"/>
      <c r="EH152" s="165"/>
      <c r="EI152" s="165"/>
      <c r="EJ152" s="165"/>
      <c r="EK152" s="165"/>
      <c r="EL152" s="165"/>
      <c r="EM152" s="165"/>
      <c r="EN152" s="165"/>
      <c r="EO152" s="165"/>
      <c r="EP152" s="165"/>
      <c r="EQ152" s="165"/>
      <c r="ER152" s="165"/>
      <c r="ES152" s="165"/>
      <c r="ET152" s="165"/>
      <c r="EU152" s="165"/>
      <c r="EV152" s="165"/>
      <c r="EW152" s="165"/>
      <c r="EX152" s="165"/>
      <c r="EY152" s="165"/>
      <c r="EZ152" s="165"/>
      <c r="FA152" s="165"/>
      <c r="FB152" s="165"/>
      <c r="FC152" s="165"/>
      <c r="FD152" s="165"/>
      <c r="FE152" s="165"/>
      <c r="FF152" s="165"/>
      <c r="FG152" s="165"/>
      <c r="FH152" s="165"/>
      <c r="FI152" s="165"/>
      <c r="FJ152" s="165"/>
      <c r="FK152" s="165"/>
      <c r="FL152" s="165"/>
      <c r="FM152" s="165"/>
      <c r="FN152" s="165"/>
      <c r="FO152" s="165"/>
      <c r="FP152" s="165"/>
      <c r="FQ152" s="165"/>
      <c r="FR152" s="165"/>
      <c r="FS152" s="165"/>
      <c r="FT152" s="165"/>
      <c r="FU152" s="165"/>
      <c r="FV152" s="165"/>
      <c r="FW152" s="165"/>
      <c r="FX152" s="165"/>
    </row>
    <row r="153" spans="2:180" s="162" customFormat="1" ht="24" customHeight="1" thickBot="1">
      <c r="B153" s="340"/>
      <c r="C153" s="777"/>
      <c r="D153" s="1316"/>
      <c r="E153" s="1317"/>
      <c r="F153" s="1317"/>
      <c r="G153" s="1317"/>
      <c r="H153" s="1317"/>
      <c r="I153" s="346"/>
      <c r="J153" s="1323" t="s">
        <v>96</v>
      </c>
      <c r="K153" s="1323"/>
      <c r="L153" s="1323"/>
      <c r="M153" s="1323"/>
      <c r="N153" s="96"/>
      <c r="O153" s="347"/>
      <c r="P153" s="96" t="s">
        <v>381</v>
      </c>
      <c r="Q153" s="96"/>
      <c r="R153" s="96"/>
      <c r="S153" s="115"/>
      <c r="T153" s="1372" t="s">
        <v>88</v>
      </c>
      <c r="U153" s="1373"/>
      <c r="V153" s="1373"/>
      <c r="W153" s="1373"/>
      <c r="X153" s="1373"/>
      <c r="Y153" s="1373"/>
      <c r="Z153" s="1373"/>
      <c r="AA153" s="1373"/>
      <c r="AB153" s="1373"/>
      <c r="AC153" s="1373"/>
      <c r="AD153" s="1373"/>
      <c r="AE153" s="1373"/>
      <c r="AF153" s="1373"/>
      <c r="AG153" s="1373"/>
      <c r="AH153" s="1373"/>
      <c r="AI153" s="1373"/>
      <c r="AJ153" s="1373"/>
      <c r="AK153" s="1373"/>
      <c r="AL153" s="1373"/>
      <c r="AM153" s="1373"/>
      <c r="AN153" s="1373"/>
      <c r="AO153" s="1373"/>
      <c r="AP153" s="1373"/>
      <c r="AQ153" s="1374"/>
      <c r="AR153" s="214"/>
      <c r="AS153" s="165"/>
      <c r="AT153" s="165"/>
      <c r="AU153" s="165"/>
      <c r="AV153" s="165"/>
      <c r="AW153" s="605" t="s">
        <v>542</v>
      </c>
      <c r="AX153" s="165"/>
      <c r="AY153" s="165"/>
      <c r="AZ153" s="165"/>
      <c r="BA153" s="165"/>
      <c r="BB153" s="165"/>
      <c r="BC153" s="165"/>
      <c r="BD153" s="165"/>
      <c r="BE153" s="165"/>
      <c r="BF153" s="165"/>
      <c r="BG153" s="165"/>
      <c r="BH153" s="165"/>
      <c r="BI153" s="165"/>
      <c r="BJ153" s="165"/>
      <c r="BK153" s="165"/>
      <c r="BL153" s="165"/>
      <c r="BM153" s="165"/>
      <c r="BN153" s="165"/>
      <c r="BO153" s="165"/>
      <c r="BP153" s="165"/>
      <c r="BQ153" s="165"/>
      <c r="BR153" s="165"/>
      <c r="BS153" s="165"/>
      <c r="BT153" s="165"/>
      <c r="BU153" s="165"/>
      <c r="BV153" s="165"/>
      <c r="BW153" s="165"/>
      <c r="BX153" s="165"/>
      <c r="BY153" s="165"/>
      <c r="BZ153" s="165"/>
      <c r="CA153" s="165"/>
      <c r="CB153" s="165"/>
      <c r="CC153" s="165"/>
      <c r="CD153" s="165"/>
      <c r="CE153" s="165"/>
      <c r="CF153" s="165"/>
      <c r="CG153" s="165"/>
      <c r="CH153" s="165"/>
      <c r="CI153" s="165"/>
      <c r="CJ153" s="165"/>
      <c r="CK153" s="165"/>
      <c r="CL153" s="165"/>
      <c r="CM153" s="165"/>
      <c r="CN153" s="165"/>
      <c r="CO153" s="165"/>
      <c r="CP153" s="165"/>
      <c r="CQ153" s="165"/>
      <c r="CR153" s="165"/>
      <c r="CS153" s="165"/>
      <c r="CT153" s="165"/>
      <c r="CU153" s="165"/>
      <c r="CV153" s="165"/>
      <c r="CW153" s="165"/>
      <c r="CX153" s="165"/>
      <c r="CY153" s="165"/>
      <c r="CZ153" s="165"/>
      <c r="DA153" s="165"/>
      <c r="DB153" s="165"/>
      <c r="DC153" s="165"/>
      <c r="DD153" s="165"/>
      <c r="DE153" s="165"/>
      <c r="DF153" s="165"/>
      <c r="DG153" s="165"/>
      <c r="DH153" s="165"/>
      <c r="DI153" s="165"/>
      <c r="DJ153" s="165"/>
      <c r="DK153" s="165"/>
      <c r="DL153" s="165"/>
      <c r="DM153" s="165"/>
      <c r="DN153" s="165"/>
      <c r="DO153" s="165"/>
      <c r="DP153" s="165"/>
      <c r="DQ153" s="165"/>
      <c r="DR153" s="165"/>
      <c r="DS153" s="165"/>
      <c r="DT153" s="165"/>
      <c r="DU153" s="165"/>
      <c r="DV153" s="165"/>
      <c r="DW153" s="165"/>
      <c r="DX153" s="165"/>
      <c r="DY153" s="165"/>
      <c r="DZ153" s="165"/>
      <c r="EA153" s="165"/>
      <c r="EB153" s="165"/>
      <c r="EC153" s="165"/>
      <c r="ED153" s="165"/>
      <c r="EE153" s="165"/>
      <c r="EF153" s="165"/>
      <c r="EG153" s="165"/>
      <c r="EH153" s="165"/>
      <c r="EI153" s="165"/>
      <c r="EJ153" s="165"/>
      <c r="EK153" s="165"/>
      <c r="EL153" s="165"/>
      <c r="EM153" s="165"/>
      <c r="EN153" s="165"/>
      <c r="EO153" s="165"/>
      <c r="EP153" s="165"/>
      <c r="EQ153" s="165"/>
      <c r="ER153" s="165"/>
      <c r="ES153" s="165"/>
      <c r="ET153" s="165"/>
      <c r="EU153" s="165"/>
      <c r="EV153" s="165"/>
      <c r="EW153" s="165"/>
      <c r="EX153" s="165"/>
      <c r="EY153" s="165"/>
      <c r="EZ153" s="165"/>
      <c r="FA153" s="165"/>
      <c r="FB153" s="165"/>
      <c r="FC153" s="165"/>
      <c r="FD153" s="165"/>
      <c r="FE153" s="165"/>
      <c r="FF153" s="165"/>
      <c r="FG153" s="165"/>
      <c r="FH153" s="165"/>
      <c r="FI153" s="165"/>
      <c r="FJ153" s="165"/>
      <c r="FK153" s="165"/>
      <c r="FL153" s="165"/>
      <c r="FM153" s="165"/>
      <c r="FN153" s="165"/>
      <c r="FO153" s="165"/>
      <c r="FP153" s="165"/>
      <c r="FQ153" s="165"/>
      <c r="FR153" s="165"/>
      <c r="FS153" s="165"/>
      <c r="FT153" s="165"/>
      <c r="FU153" s="165"/>
      <c r="FV153" s="165"/>
      <c r="FW153" s="165"/>
      <c r="FX153" s="165"/>
    </row>
    <row r="154" spans="2:180" s="162" customFormat="1" ht="18" customHeight="1">
      <c r="B154" s="340"/>
      <c r="C154" s="777"/>
      <c r="D154" s="1316"/>
      <c r="E154" s="1317"/>
      <c r="F154" s="1317"/>
      <c r="G154" s="1317"/>
      <c r="H154" s="1317"/>
      <c r="I154" s="103"/>
      <c r="J154" s="1356" t="s">
        <v>378</v>
      </c>
      <c r="K154" s="1357"/>
      <c r="L154" s="1357"/>
      <c r="M154" s="1357"/>
      <c r="N154" s="1357"/>
      <c r="O154" s="1357"/>
      <c r="P154" s="1357"/>
      <c r="Q154" s="1357"/>
      <c r="R154" s="1357"/>
      <c r="S154" s="1358"/>
      <c r="T154" s="1069"/>
      <c r="U154" s="1070"/>
      <c r="V154" s="1070"/>
      <c r="W154" s="1070"/>
      <c r="X154" s="1070"/>
      <c r="Y154" s="1070"/>
      <c r="Z154" s="1070"/>
      <c r="AA154" s="1070"/>
      <c r="AB154" s="1070"/>
      <c r="AC154" s="1070"/>
      <c r="AD154" s="1070"/>
      <c r="AE154" s="1070"/>
      <c r="AF154" s="1070"/>
      <c r="AG154" s="1070"/>
      <c r="AH154" s="1070"/>
      <c r="AI154" s="1070"/>
      <c r="AJ154" s="1070"/>
      <c r="AK154" s="1070"/>
      <c r="AL154" s="1070"/>
      <c r="AM154" s="1070"/>
      <c r="AN154" s="1070"/>
      <c r="AO154" s="1070"/>
      <c r="AP154" s="1070"/>
      <c r="AQ154" s="1071"/>
      <c r="AR154" s="214"/>
      <c r="AS154" s="165"/>
      <c r="AT154" s="165"/>
      <c r="AU154" s="165"/>
      <c r="AV154" s="165"/>
      <c r="AW154" s="605" t="s">
        <v>543</v>
      </c>
      <c r="AX154" s="165"/>
      <c r="AY154" s="165"/>
      <c r="AZ154" s="165"/>
      <c r="BA154" s="165"/>
      <c r="BB154" s="165"/>
      <c r="BC154" s="165"/>
      <c r="BD154" s="165"/>
      <c r="BE154" s="165"/>
      <c r="BF154" s="165"/>
      <c r="BG154" s="165"/>
      <c r="BH154" s="165"/>
      <c r="BI154" s="165"/>
      <c r="BJ154" s="165"/>
      <c r="BK154" s="165"/>
      <c r="BL154" s="165"/>
      <c r="BM154" s="165"/>
      <c r="BN154" s="165"/>
      <c r="BO154" s="165"/>
      <c r="BP154" s="165"/>
      <c r="BQ154" s="165"/>
      <c r="BR154" s="165"/>
      <c r="BS154" s="165"/>
      <c r="BT154" s="165"/>
      <c r="BU154" s="165"/>
      <c r="BV154" s="165"/>
      <c r="BW154" s="165"/>
      <c r="BX154" s="165"/>
      <c r="BY154" s="165"/>
      <c r="BZ154" s="165"/>
      <c r="CA154" s="165"/>
      <c r="CB154" s="165"/>
      <c r="CC154" s="165"/>
      <c r="CD154" s="165"/>
      <c r="CE154" s="165"/>
      <c r="CF154" s="165"/>
      <c r="CG154" s="165"/>
      <c r="CH154" s="165"/>
      <c r="CI154" s="165"/>
      <c r="CJ154" s="165"/>
      <c r="CK154" s="165"/>
      <c r="CL154" s="165"/>
      <c r="CM154" s="165"/>
      <c r="CN154" s="165"/>
      <c r="CO154" s="165"/>
      <c r="CP154" s="165"/>
      <c r="CQ154" s="165"/>
      <c r="CR154" s="165"/>
      <c r="CS154" s="165"/>
      <c r="CT154" s="165"/>
      <c r="CU154" s="165"/>
      <c r="CV154" s="165"/>
      <c r="CW154" s="165"/>
      <c r="CX154" s="165"/>
      <c r="CY154" s="165"/>
      <c r="CZ154" s="165"/>
      <c r="DA154" s="165"/>
      <c r="DB154" s="165"/>
      <c r="DC154" s="165"/>
      <c r="DD154" s="165"/>
      <c r="DE154" s="165"/>
      <c r="DF154" s="165"/>
      <c r="DG154" s="165"/>
      <c r="DH154" s="165"/>
      <c r="DI154" s="165"/>
      <c r="DJ154" s="165"/>
      <c r="DK154" s="165"/>
      <c r="DL154" s="165"/>
      <c r="DM154" s="165"/>
      <c r="DN154" s="165"/>
      <c r="DO154" s="165"/>
      <c r="DP154" s="165"/>
      <c r="DQ154" s="165"/>
      <c r="DR154" s="165"/>
      <c r="DS154" s="165"/>
      <c r="DT154" s="165"/>
      <c r="DU154" s="165"/>
      <c r="DV154" s="165"/>
      <c r="DW154" s="165"/>
      <c r="DX154" s="165"/>
      <c r="DY154" s="165"/>
      <c r="DZ154" s="165"/>
      <c r="EA154" s="165"/>
      <c r="EB154" s="165"/>
      <c r="EC154" s="165"/>
      <c r="ED154" s="165"/>
      <c r="EE154" s="165"/>
      <c r="EF154" s="165"/>
      <c r="EG154" s="165"/>
      <c r="EH154" s="165"/>
      <c r="EI154" s="165"/>
      <c r="EJ154" s="165"/>
      <c r="EK154" s="165"/>
      <c r="EL154" s="165"/>
      <c r="EM154" s="165"/>
      <c r="EN154" s="165"/>
      <c r="EO154" s="165"/>
      <c r="EP154" s="165"/>
      <c r="EQ154" s="165"/>
      <c r="ER154" s="165"/>
      <c r="ES154" s="165"/>
      <c r="ET154" s="165"/>
      <c r="EU154" s="165"/>
      <c r="EV154" s="165"/>
      <c r="EW154" s="165"/>
      <c r="EX154" s="165"/>
      <c r="EY154" s="165"/>
      <c r="EZ154" s="165"/>
      <c r="FA154" s="165"/>
      <c r="FB154" s="165"/>
      <c r="FC154" s="165"/>
      <c r="FD154" s="165"/>
      <c r="FE154" s="165"/>
      <c r="FF154" s="165"/>
      <c r="FG154" s="165"/>
      <c r="FH154" s="165"/>
      <c r="FI154" s="165"/>
      <c r="FJ154" s="165"/>
      <c r="FK154" s="165"/>
      <c r="FL154" s="165"/>
      <c r="FM154" s="165"/>
      <c r="FN154" s="165"/>
      <c r="FO154" s="165"/>
      <c r="FP154" s="165"/>
      <c r="FQ154" s="165"/>
      <c r="FR154" s="165"/>
      <c r="FS154" s="165"/>
      <c r="FT154" s="165"/>
      <c r="FU154" s="165"/>
      <c r="FV154" s="165"/>
      <c r="FW154" s="165"/>
      <c r="FX154" s="165"/>
    </row>
    <row r="155" spans="2:180" s="162" customFormat="1" ht="18" customHeight="1">
      <c r="B155" s="340"/>
      <c r="C155" s="777"/>
      <c r="D155" s="1316"/>
      <c r="E155" s="1317"/>
      <c r="F155" s="1317"/>
      <c r="G155" s="1317"/>
      <c r="H155" s="1317"/>
      <c r="I155" s="103"/>
      <c r="J155" s="1356"/>
      <c r="K155" s="1357"/>
      <c r="L155" s="1357"/>
      <c r="M155" s="1357"/>
      <c r="N155" s="1357"/>
      <c r="O155" s="1357"/>
      <c r="P155" s="1357"/>
      <c r="Q155" s="1357"/>
      <c r="R155" s="1357"/>
      <c r="S155" s="1358"/>
      <c r="T155" s="1072"/>
      <c r="U155" s="1073"/>
      <c r="V155" s="1073"/>
      <c r="W155" s="1073"/>
      <c r="X155" s="1073"/>
      <c r="Y155" s="1073"/>
      <c r="Z155" s="1073"/>
      <c r="AA155" s="1073"/>
      <c r="AB155" s="1073"/>
      <c r="AC155" s="1073"/>
      <c r="AD155" s="1073"/>
      <c r="AE155" s="1073"/>
      <c r="AF155" s="1073"/>
      <c r="AG155" s="1073"/>
      <c r="AH155" s="1073"/>
      <c r="AI155" s="1073"/>
      <c r="AJ155" s="1073"/>
      <c r="AK155" s="1073"/>
      <c r="AL155" s="1073"/>
      <c r="AM155" s="1073"/>
      <c r="AN155" s="1073"/>
      <c r="AO155" s="1073"/>
      <c r="AP155" s="1073"/>
      <c r="AQ155" s="1074"/>
      <c r="AR155" s="214"/>
      <c r="AS155" s="165"/>
      <c r="AT155" s="165"/>
      <c r="AU155" s="165"/>
      <c r="AV155" s="165"/>
      <c r="AW155" s="605" t="s">
        <v>544</v>
      </c>
      <c r="AX155" s="165"/>
      <c r="AY155" s="165"/>
      <c r="AZ155" s="165"/>
      <c r="BA155" s="165"/>
      <c r="BB155" s="165"/>
      <c r="BC155" s="165"/>
      <c r="BD155" s="165"/>
      <c r="BE155" s="165"/>
      <c r="BF155" s="165"/>
      <c r="BG155" s="165"/>
      <c r="BH155" s="165"/>
      <c r="BI155" s="165"/>
      <c r="BJ155" s="165"/>
      <c r="BK155" s="165"/>
      <c r="BL155" s="165"/>
      <c r="BM155" s="165"/>
      <c r="BN155" s="165"/>
      <c r="BO155" s="165"/>
      <c r="BP155" s="165"/>
      <c r="BQ155" s="165"/>
      <c r="BR155" s="165"/>
      <c r="BS155" s="165"/>
      <c r="BT155" s="165"/>
      <c r="BU155" s="165"/>
      <c r="BV155" s="165"/>
      <c r="BW155" s="165"/>
      <c r="BX155" s="165"/>
      <c r="BY155" s="165"/>
      <c r="BZ155" s="165"/>
      <c r="CA155" s="165"/>
      <c r="CB155" s="165"/>
      <c r="CC155" s="165"/>
      <c r="CD155" s="165"/>
      <c r="CE155" s="165"/>
      <c r="CF155" s="165"/>
      <c r="CG155" s="165"/>
      <c r="CH155" s="165"/>
      <c r="CI155" s="165"/>
      <c r="CJ155" s="165"/>
      <c r="CK155" s="165"/>
      <c r="CL155" s="165"/>
      <c r="CM155" s="165"/>
      <c r="CN155" s="165"/>
      <c r="CO155" s="165"/>
      <c r="CP155" s="165"/>
      <c r="CQ155" s="165"/>
      <c r="CR155" s="165"/>
      <c r="CS155" s="165"/>
      <c r="CT155" s="165"/>
      <c r="CU155" s="165"/>
      <c r="CV155" s="165"/>
      <c r="CW155" s="165"/>
      <c r="CX155" s="165"/>
      <c r="CY155" s="165"/>
      <c r="CZ155" s="165"/>
      <c r="DA155" s="165"/>
      <c r="DB155" s="165"/>
      <c r="DC155" s="165"/>
      <c r="DD155" s="165"/>
      <c r="DE155" s="165"/>
      <c r="DF155" s="165"/>
      <c r="DG155" s="165"/>
      <c r="DH155" s="165"/>
      <c r="DI155" s="165"/>
      <c r="DJ155" s="165"/>
      <c r="DK155" s="165"/>
      <c r="DL155" s="165"/>
      <c r="DM155" s="165"/>
      <c r="DN155" s="165"/>
      <c r="DO155" s="165"/>
      <c r="DP155" s="165"/>
      <c r="DQ155" s="165"/>
      <c r="DR155" s="165"/>
      <c r="DS155" s="165"/>
      <c r="DT155" s="165"/>
      <c r="DU155" s="165"/>
      <c r="DV155" s="165"/>
      <c r="DW155" s="165"/>
      <c r="DX155" s="165"/>
      <c r="DY155" s="165"/>
      <c r="DZ155" s="165"/>
      <c r="EA155" s="165"/>
      <c r="EB155" s="165"/>
      <c r="EC155" s="165"/>
      <c r="ED155" s="165"/>
      <c r="EE155" s="165"/>
      <c r="EF155" s="165"/>
      <c r="EG155" s="165"/>
      <c r="EH155" s="165"/>
      <c r="EI155" s="165"/>
      <c r="EJ155" s="165"/>
      <c r="EK155" s="165"/>
      <c r="EL155" s="165"/>
      <c r="EM155" s="165"/>
      <c r="EN155" s="165"/>
      <c r="EO155" s="165"/>
      <c r="EP155" s="165"/>
      <c r="EQ155" s="165"/>
      <c r="ER155" s="165"/>
      <c r="ES155" s="165"/>
      <c r="ET155" s="165"/>
      <c r="EU155" s="165"/>
      <c r="EV155" s="165"/>
      <c r="EW155" s="165"/>
      <c r="EX155" s="165"/>
      <c r="EY155" s="165"/>
      <c r="EZ155" s="165"/>
      <c r="FA155" s="165"/>
      <c r="FB155" s="165"/>
      <c r="FC155" s="165"/>
      <c r="FD155" s="165"/>
      <c r="FE155" s="165"/>
      <c r="FF155" s="165"/>
      <c r="FG155" s="165"/>
      <c r="FH155" s="165"/>
      <c r="FI155" s="165"/>
      <c r="FJ155" s="165"/>
      <c r="FK155" s="165"/>
      <c r="FL155" s="165"/>
      <c r="FM155" s="165"/>
      <c r="FN155" s="165"/>
      <c r="FO155" s="165"/>
      <c r="FP155" s="165"/>
      <c r="FQ155" s="165"/>
      <c r="FR155" s="165"/>
      <c r="FS155" s="165"/>
      <c r="FT155" s="165"/>
      <c r="FU155" s="165"/>
      <c r="FV155" s="165"/>
      <c r="FW155" s="165"/>
      <c r="FX155" s="165"/>
    </row>
    <row r="156" spans="2:180" s="162" customFormat="1" ht="5.25" customHeight="1" thickBot="1">
      <c r="B156" s="340"/>
      <c r="C156" s="777"/>
      <c r="D156" s="1316"/>
      <c r="E156" s="1317"/>
      <c r="F156" s="1317"/>
      <c r="G156" s="1317"/>
      <c r="H156" s="1317"/>
      <c r="I156" s="103"/>
      <c r="J156" s="1356"/>
      <c r="K156" s="1357"/>
      <c r="L156" s="1357"/>
      <c r="M156" s="1357"/>
      <c r="N156" s="1357"/>
      <c r="O156" s="1357"/>
      <c r="P156" s="1357"/>
      <c r="Q156" s="1357"/>
      <c r="R156" s="1357"/>
      <c r="S156" s="1358"/>
      <c r="T156" s="1075"/>
      <c r="U156" s="1076"/>
      <c r="V156" s="1076"/>
      <c r="W156" s="1076"/>
      <c r="X156" s="1076"/>
      <c r="Y156" s="1076"/>
      <c r="Z156" s="1076"/>
      <c r="AA156" s="1076"/>
      <c r="AB156" s="1076"/>
      <c r="AC156" s="1076"/>
      <c r="AD156" s="1076"/>
      <c r="AE156" s="1076"/>
      <c r="AF156" s="1076"/>
      <c r="AG156" s="1076"/>
      <c r="AH156" s="1076"/>
      <c r="AI156" s="1076"/>
      <c r="AJ156" s="1076"/>
      <c r="AK156" s="1076"/>
      <c r="AL156" s="1076"/>
      <c r="AM156" s="1076"/>
      <c r="AN156" s="1076"/>
      <c r="AO156" s="1076"/>
      <c r="AP156" s="1076"/>
      <c r="AQ156" s="1077"/>
      <c r="AR156" s="214"/>
      <c r="AS156" s="165"/>
      <c r="AT156" s="165"/>
      <c r="AU156" s="165"/>
      <c r="AV156" s="165"/>
      <c r="AW156" s="605" t="s">
        <v>545</v>
      </c>
      <c r="AX156" s="165"/>
      <c r="AY156" s="165"/>
      <c r="AZ156" s="165"/>
      <c r="BA156" s="165"/>
      <c r="BB156" s="165"/>
      <c r="BC156" s="165"/>
      <c r="BD156" s="165"/>
      <c r="BE156" s="165"/>
      <c r="BF156" s="165"/>
      <c r="BG156" s="165"/>
      <c r="BH156" s="165"/>
      <c r="BI156" s="165"/>
      <c r="BJ156" s="165"/>
      <c r="BK156" s="165"/>
      <c r="BL156" s="165"/>
      <c r="BM156" s="165"/>
      <c r="BN156" s="165"/>
      <c r="BO156" s="165"/>
      <c r="BP156" s="165"/>
      <c r="BQ156" s="165"/>
      <c r="BR156" s="165"/>
      <c r="BS156" s="165"/>
      <c r="BT156" s="165"/>
      <c r="BU156" s="165"/>
      <c r="BV156" s="165"/>
      <c r="BW156" s="165"/>
      <c r="BX156" s="165"/>
      <c r="BY156" s="165"/>
      <c r="BZ156" s="165"/>
      <c r="CA156" s="165"/>
      <c r="CB156" s="165"/>
      <c r="CC156" s="165"/>
      <c r="CD156" s="165"/>
      <c r="CE156" s="165"/>
      <c r="CF156" s="165"/>
      <c r="CG156" s="165"/>
      <c r="CH156" s="165"/>
      <c r="CI156" s="165"/>
      <c r="CJ156" s="165"/>
      <c r="CK156" s="165"/>
      <c r="CL156" s="165"/>
      <c r="CM156" s="165"/>
      <c r="CN156" s="165"/>
      <c r="CO156" s="165"/>
      <c r="CP156" s="165"/>
      <c r="CQ156" s="165"/>
      <c r="CR156" s="165"/>
      <c r="CS156" s="165"/>
      <c r="CT156" s="165"/>
      <c r="CU156" s="165"/>
      <c r="CV156" s="165"/>
      <c r="CW156" s="165"/>
      <c r="CX156" s="165"/>
      <c r="CY156" s="165"/>
      <c r="CZ156" s="165"/>
      <c r="DA156" s="165"/>
      <c r="DB156" s="165"/>
      <c r="DC156" s="165"/>
      <c r="DD156" s="165"/>
      <c r="DE156" s="165"/>
      <c r="DF156" s="165"/>
      <c r="DG156" s="165"/>
      <c r="DH156" s="165"/>
      <c r="DI156" s="165"/>
      <c r="DJ156" s="165"/>
      <c r="DK156" s="165"/>
      <c r="DL156" s="165"/>
      <c r="DM156" s="165"/>
      <c r="DN156" s="165"/>
      <c r="DO156" s="165"/>
      <c r="DP156" s="165"/>
      <c r="DQ156" s="165"/>
      <c r="DR156" s="165"/>
      <c r="DS156" s="165"/>
      <c r="DT156" s="165"/>
      <c r="DU156" s="165"/>
      <c r="DV156" s="165"/>
      <c r="DW156" s="165"/>
      <c r="DX156" s="165"/>
      <c r="DY156" s="165"/>
      <c r="DZ156" s="165"/>
      <c r="EA156" s="165"/>
      <c r="EB156" s="165"/>
      <c r="EC156" s="165"/>
      <c r="ED156" s="165"/>
      <c r="EE156" s="165"/>
      <c r="EF156" s="165"/>
      <c r="EG156" s="165"/>
      <c r="EH156" s="165"/>
      <c r="EI156" s="165"/>
      <c r="EJ156" s="165"/>
      <c r="EK156" s="165"/>
      <c r="EL156" s="165"/>
      <c r="EM156" s="165"/>
      <c r="EN156" s="165"/>
      <c r="EO156" s="165"/>
      <c r="EP156" s="165"/>
      <c r="EQ156" s="165"/>
      <c r="ER156" s="165"/>
      <c r="ES156" s="165"/>
      <c r="ET156" s="165"/>
      <c r="EU156" s="165"/>
      <c r="EV156" s="165"/>
      <c r="EW156" s="165"/>
      <c r="EX156" s="165"/>
      <c r="EY156" s="165"/>
      <c r="EZ156" s="165"/>
      <c r="FA156" s="165"/>
      <c r="FB156" s="165"/>
      <c r="FC156" s="165"/>
      <c r="FD156" s="165"/>
      <c r="FE156" s="165"/>
      <c r="FF156" s="165"/>
      <c r="FG156" s="165"/>
      <c r="FH156" s="165"/>
      <c r="FI156" s="165"/>
      <c r="FJ156" s="165"/>
      <c r="FK156" s="165"/>
      <c r="FL156" s="165"/>
      <c r="FM156" s="165"/>
      <c r="FN156" s="165"/>
      <c r="FO156" s="165"/>
      <c r="FP156" s="165"/>
      <c r="FQ156" s="165"/>
      <c r="FR156" s="165"/>
      <c r="FS156" s="165"/>
      <c r="FT156" s="165"/>
      <c r="FU156" s="165"/>
      <c r="FV156" s="165"/>
      <c r="FW156" s="165"/>
      <c r="FX156" s="165"/>
    </row>
    <row r="157" spans="2:180" s="162" customFormat="1" ht="31.5" customHeight="1" thickBot="1">
      <c r="B157" s="340"/>
      <c r="C157" s="777"/>
      <c r="D157" s="1316"/>
      <c r="E157" s="1317"/>
      <c r="F157" s="1317"/>
      <c r="G157" s="1317"/>
      <c r="H157" s="1317"/>
      <c r="I157" s="348"/>
      <c r="J157" s="1104" t="s">
        <v>902</v>
      </c>
      <c r="K157" s="1105"/>
      <c r="L157" s="1105"/>
      <c r="M157" s="1105"/>
      <c r="N157" s="1106"/>
      <c r="O157" s="104"/>
      <c r="P157" s="595"/>
      <c r="Q157" s="104"/>
      <c r="R157" s="104"/>
      <c r="S157" s="105"/>
      <c r="T157" s="1097" t="s">
        <v>88</v>
      </c>
      <c r="U157" s="1098"/>
      <c r="V157" s="1098"/>
      <c r="W157" s="1098"/>
      <c r="X157" s="1098"/>
      <c r="Y157" s="1098"/>
      <c r="Z157" s="1098"/>
      <c r="AA157" s="1098"/>
      <c r="AB157" s="1098"/>
      <c r="AC157" s="1098"/>
      <c r="AD157" s="1098"/>
      <c r="AE157" s="1098"/>
      <c r="AF157" s="1098"/>
      <c r="AG157" s="1098"/>
      <c r="AH157" s="1098"/>
      <c r="AI157" s="1098"/>
      <c r="AJ157" s="1098"/>
      <c r="AK157" s="1098"/>
      <c r="AL157" s="1098"/>
      <c r="AM157" s="1098"/>
      <c r="AN157" s="1098"/>
      <c r="AO157" s="1098"/>
      <c r="AP157" s="1098"/>
      <c r="AQ157" s="1099"/>
      <c r="AR157" s="214"/>
      <c r="AS157" s="165"/>
      <c r="AT157" s="165"/>
      <c r="AU157" s="165"/>
      <c r="AV157" s="165"/>
      <c r="AW157" s="605" t="s">
        <v>546</v>
      </c>
      <c r="AX157" s="165"/>
      <c r="AY157" s="165"/>
      <c r="AZ157" s="165"/>
      <c r="BA157" s="165"/>
      <c r="BB157" s="165"/>
      <c r="BC157" s="165"/>
      <c r="BD157" s="165"/>
      <c r="BE157" s="165"/>
      <c r="BF157" s="165"/>
      <c r="BG157" s="165"/>
      <c r="BH157" s="165"/>
      <c r="BI157" s="165"/>
      <c r="BJ157" s="165"/>
      <c r="BK157" s="165"/>
      <c r="BL157" s="165"/>
      <c r="BM157" s="165"/>
      <c r="BN157" s="165"/>
      <c r="BO157" s="165"/>
      <c r="BP157" s="165"/>
      <c r="BQ157" s="165"/>
      <c r="BR157" s="165"/>
      <c r="BS157" s="165"/>
      <c r="BT157" s="165"/>
      <c r="BU157" s="165"/>
      <c r="BV157" s="165"/>
      <c r="BW157" s="165"/>
      <c r="BX157" s="165"/>
      <c r="BY157" s="165"/>
      <c r="BZ157" s="165"/>
      <c r="CA157" s="165"/>
      <c r="CB157" s="165"/>
      <c r="CC157" s="165"/>
      <c r="CD157" s="165"/>
      <c r="CE157" s="165"/>
      <c r="CF157" s="165"/>
      <c r="CG157" s="165"/>
      <c r="CH157" s="165"/>
      <c r="CI157" s="165"/>
      <c r="CJ157" s="165"/>
      <c r="CK157" s="165"/>
      <c r="CL157" s="165"/>
      <c r="CM157" s="165"/>
      <c r="CN157" s="165"/>
      <c r="CO157" s="165"/>
      <c r="CP157" s="165"/>
      <c r="CQ157" s="165"/>
      <c r="CR157" s="165"/>
      <c r="CS157" s="165"/>
      <c r="CT157" s="165"/>
      <c r="CU157" s="165"/>
      <c r="CV157" s="165"/>
      <c r="CW157" s="165"/>
      <c r="CX157" s="165"/>
      <c r="CY157" s="165"/>
      <c r="CZ157" s="165"/>
      <c r="DA157" s="165"/>
      <c r="DB157" s="165"/>
      <c r="DC157" s="165"/>
      <c r="DD157" s="165"/>
      <c r="DE157" s="165"/>
      <c r="DF157" s="165"/>
      <c r="DG157" s="165"/>
      <c r="DH157" s="165"/>
      <c r="DI157" s="165"/>
      <c r="DJ157" s="165"/>
      <c r="DK157" s="165"/>
      <c r="DL157" s="165"/>
      <c r="DM157" s="165"/>
      <c r="DN157" s="165"/>
      <c r="DO157" s="165"/>
      <c r="DP157" s="165"/>
      <c r="DQ157" s="165"/>
      <c r="DR157" s="165"/>
      <c r="DS157" s="165"/>
      <c r="DT157" s="165"/>
      <c r="DU157" s="165"/>
      <c r="DV157" s="165"/>
      <c r="DW157" s="165"/>
      <c r="DX157" s="165"/>
      <c r="DY157" s="165"/>
      <c r="DZ157" s="165"/>
      <c r="EA157" s="165"/>
      <c r="EB157" s="165"/>
      <c r="EC157" s="165"/>
      <c r="ED157" s="165"/>
      <c r="EE157" s="165"/>
      <c r="EF157" s="165"/>
      <c r="EG157" s="165"/>
      <c r="EH157" s="165"/>
      <c r="EI157" s="165"/>
      <c r="EJ157" s="165"/>
      <c r="EK157" s="165"/>
      <c r="EL157" s="165"/>
      <c r="EM157" s="165"/>
      <c r="EN157" s="165"/>
      <c r="EO157" s="165"/>
      <c r="EP157" s="165"/>
      <c r="EQ157" s="165"/>
      <c r="ER157" s="165"/>
      <c r="ES157" s="165"/>
      <c r="ET157" s="165"/>
      <c r="EU157" s="165"/>
      <c r="EV157" s="165"/>
      <c r="EW157" s="165"/>
      <c r="EX157" s="165"/>
      <c r="EY157" s="165"/>
      <c r="EZ157" s="165"/>
      <c r="FA157" s="165"/>
      <c r="FB157" s="165"/>
      <c r="FC157" s="165"/>
      <c r="FD157" s="165"/>
      <c r="FE157" s="165"/>
      <c r="FF157" s="165"/>
      <c r="FG157" s="165"/>
      <c r="FH157" s="165"/>
      <c r="FI157" s="165"/>
      <c r="FJ157" s="165"/>
      <c r="FK157" s="165"/>
      <c r="FL157" s="165"/>
      <c r="FM157" s="165"/>
      <c r="FN157" s="165"/>
      <c r="FO157" s="165"/>
      <c r="FP157" s="165"/>
      <c r="FQ157" s="165"/>
      <c r="FR157" s="165"/>
      <c r="FS157" s="165"/>
      <c r="FT157" s="165"/>
      <c r="FU157" s="165"/>
      <c r="FV157" s="165"/>
      <c r="FW157" s="165"/>
      <c r="FX157" s="165"/>
    </row>
    <row r="158" spans="2:180" s="162" customFormat="1" ht="30" customHeight="1" thickBot="1">
      <c r="B158" s="340"/>
      <c r="C158" s="778"/>
      <c r="D158" s="1319"/>
      <c r="E158" s="1320"/>
      <c r="F158" s="1320"/>
      <c r="G158" s="1320"/>
      <c r="H158" s="1320"/>
      <c r="I158" s="349"/>
      <c r="J158" s="1321" t="s">
        <v>348</v>
      </c>
      <c r="K158" s="1322"/>
      <c r="L158" s="1322"/>
      <c r="M158" s="1322"/>
      <c r="N158" s="1322"/>
      <c r="O158" s="350"/>
      <c r="P158" s="124"/>
      <c r="Q158" s="350"/>
      <c r="R158" s="350"/>
      <c r="S158" s="351"/>
      <c r="T158" s="1094"/>
      <c r="U158" s="1095"/>
      <c r="V158" s="1095"/>
      <c r="W158" s="1095"/>
      <c r="X158" s="1095"/>
      <c r="Y158" s="1095"/>
      <c r="Z158" s="1095"/>
      <c r="AA158" s="1095"/>
      <c r="AB158" s="1095"/>
      <c r="AC158" s="1095"/>
      <c r="AD158" s="1095"/>
      <c r="AE158" s="1095"/>
      <c r="AF158" s="1095"/>
      <c r="AG158" s="1095"/>
      <c r="AH158" s="1095"/>
      <c r="AI158" s="1095"/>
      <c r="AJ158" s="1095"/>
      <c r="AK158" s="1095"/>
      <c r="AL158" s="1095"/>
      <c r="AM158" s="1095"/>
      <c r="AN158" s="1095"/>
      <c r="AO158" s="1095"/>
      <c r="AP158" s="1095"/>
      <c r="AQ158" s="1096"/>
      <c r="AR158" s="214"/>
      <c r="AS158" s="165"/>
      <c r="AT158" s="165"/>
      <c r="AU158" s="165"/>
      <c r="AV158" s="165"/>
      <c r="AW158" s="605" t="s">
        <v>547</v>
      </c>
      <c r="AX158" s="165"/>
      <c r="AY158" s="165"/>
      <c r="AZ158" s="165"/>
      <c r="BA158" s="165"/>
      <c r="BB158" s="165"/>
      <c r="BC158" s="165"/>
      <c r="BD158" s="165"/>
      <c r="BE158" s="165"/>
      <c r="BF158" s="165"/>
      <c r="BG158" s="165"/>
      <c r="BH158" s="165"/>
      <c r="BI158" s="165"/>
      <c r="BJ158" s="165"/>
      <c r="BK158" s="165"/>
      <c r="BL158" s="165"/>
      <c r="BM158" s="165"/>
      <c r="BN158" s="165"/>
      <c r="BO158" s="165"/>
      <c r="BP158" s="165"/>
      <c r="BQ158" s="165"/>
      <c r="BR158" s="165"/>
      <c r="BS158" s="165"/>
      <c r="BT158" s="165"/>
      <c r="BU158" s="165"/>
      <c r="BV158" s="165"/>
      <c r="BW158" s="165"/>
      <c r="BX158" s="165"/>
      <c r="BY158" s="165"/>
      <c r="BZ158" s="165"/>
      <c r="CA158" s="165"/>
      <c r="CB158" s="165"/>
      <c r="CC158" s="165"/>
      <c r="CD158" s="165"/>
      <c r="CE158" s="165"/>
      <c r="CF158" s="165"/>
      <c r="CG158" s="165"/>
      <c r="CH158" s="165"/>
      <c r="CI158" s="165"/>
      <c r="CJ158" s="165"/>
      <c r="CK158" s="165"/>
      <c r="CL158" s="165"/>
      <c r="CM158" s="165"/>
      <c r="CN158" s="165"/>
      <c r="CO158" s="165"/>
      <c r="CP158" s="165"/>
      <c r="CQ158" s="165"/>
      <c r="CR158" s="165"/>
      <c r="CS158" s="165"/>
      <c r="CT158" s="165"/>
      <c r="CU158" s="165"/>
      <c r="CV158" s="165"/>
      <c r="CW158" s="165"/>
      <c r="CX158" s="165"/>
      <c r="CY158" s="165"/>
      <c r="CZ158" s="165"/>
      <c r="DA158" s="165"/>
      <c r="DB158" s="165"/>
      <c r="DC158" s="165"/>
      <c r="DD158" s="165"/>
      <c r="DE158" s="165"/>
      <c r="DF158" s="165"/>
      <c r="DG158" s="165"/>
      <c r="DH158" s="165"/>
      <c r="DI158" s="165"/>
      <c r="DJ158" s="165"/>
      <c r="DK158" s="165"/>
      <c r="DL158" s="165"/>
      <c r="DM158" s="165"/>
      <c r="DN158" s="165"/>
      <c r="DO158" s="165"/>
      <c r="DP158" s="165"/>
      <c r="DQ158" s="165"/>
      <c r="DR158" s="165"/>
      <c r="DS158" s="165"/>
      <c r="DT158" s="165"/>
      <c r="DU158" s="165"/>
      <c r="DV158" s="165"/>
      <c r="DW158" s="165"/>
      <c r="DX158" s="165"/>
      <c r="DY158" s="165"/>
      <c r="DZ158" s="165"/>
      <c r="EA158" s="165"/>
      <c r="EB158" s="165"/>
      <c r="EC158" s="165"/>
      <c r="ED158" s="165"/>
      <c r="EE158" s="165"/>
      <c r="EF158" s="165"/>
      <c r="EG158" s="165"/>
      <c r="EH158" s="165"/>
      <c r="EI158" s="165"/>
      <c r="EJ158" s="165"/>
      <c r="EK158" s="165"/>
      <c r="EL158" s="165"/>
      <c r="EM158" s="165"/>
      <c r="EN158" s="165"/>
      <c r="EO158" s="165"/>
      <c r="EP158" s="165"/>
      <c r="EQ158" s="165"/>
      <c r="ER158" s="165"/>
      <c r="ES158" s="165"/>
      <c r="ET158" s="165"/>
      <c r="EU158" s="165"/>
      <c r="EV158" s="165"/>
      <c r="EW158" s="165"/>
      <c r="EX158" s="165"/>
      <c r="EY158" s="165"/>
      <c r="EZ158" s="165"/>
      <c r="FA158" s="165"/>
      <c r="FB158" s="165"/>
      <c r="FC158" s="165"/>
      <c r="FD158" s="165"/>
      <c r="FE158" s="165"/>
      <c r="FF158" s="165"/>
      <c r="FG158" s="165"/>
      <c r="FH158" s="165"/>
      <c r="FI158" s="165"/>
      <c r="FJ158" s="165"/>
      <c r="FK158" s="165"/>
      <c r="FL158" s="165"/>
      <c r="FM158" s="165"/>
      <c r="FN158" s="165"/>
      <c r="FO158" s="165"/>
      <c r="FP158" s="165"/>
      <c r="FQ158" s="165"/>
      <c r="FR158" s="165"/>
      <c r="FS158" s="165"/>
      <c r="FT158" s="165"/>
      <c r="FU158" s="165"/>
      <c r="FV158" s="165"/>
      <c r="FW158" s="165"/>
      <c r="FX158" s="165"/>
    </row>
    <row r="159" spans="2:180" s="2" customFormat="1" ht="12.75" customHeight="1" thickBot="1">
      <c r="B159" s="98"/>
      <c r="C159" s="147"/>
      <c r="D159" s="147"/>
      <c r="E159" s="147"/>
      <c r="F159" s="147"/>
      <c r="G159" s="147"/>
      <c r="H159" s="147"/>
      <c r="I159" s="146"/>
      <c r="J159" s="155"/>
      <c r="K159" s="155"/>
      <c r="L159" s="155"/>
      <c r="M159" s="155"/>
      <c r="N159" s="155"/>
      <c r="O159" s="155"/>
      <c r="P159" s="155"/>
      <c r="Q159" s="155"/>
      <c r="R159" s="155"/>
      <c r="S159" s="155"/>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100"/>
      <c r="AS159" s="1"/>
      <c r="AT159" s="1"/>
      <c r="AU159" s="1"/>
      <c r="AV159" s="1"/>
      <c r="AW159" s="605" t="s">
        <v>548</v>
      </c>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row>
    <row r="160" spans="2:180" s="2" customFormat="1" ht="28.5" customHeight="1" thickBot="1">
      <c r="B160" s="98"/>
      <c r="C160" s="1110" t="s">
        <v>119</v>
      </c>
      <c r="D160" s="1177" t="s">
        <v>321</v>
      </c>
      <c r="E160" s="1178"/>
      <c r="F160" s="1178"/>
      <c r="G160" s="1179"/>
      <c r="H160" s="1369" t="s">
        <v>288</v>
      </c>
      <c r="I160" s="1369"/>
      <c r="J160" s="1369"/>
      <c r="K160" s="1369"/>
      <c r="L160" s="1369"/>
      <c r="M160" s="1369"/>
      <c r="N160" s="1369"/>
      <c r="O160" s="1369"/>
      <c r="P160" s="1369"/>
      <c r="Q160" s="1369"/>
      <c r="R160" s="352"/>
      <c r="S160" s="352"/>
      <c r="T160" s="352"/>
      <c r="U160" s="352"/>
      <c r="V160" s="352"/>
      <c r="W160" s="352"/>
      <c r="X160" s="352"/>
      <c r="Y160" s="352"/>
      <c r="Z160" s="352"/>
      <c r="AA160" s="352"/>
      <c r="AB160" s="352"/>
      <c r="AC160" s="352"/>
      <c r="AD160" s="352"/>
      <c r="AE160" s="352"/>
      <c r="AF160" s="352"/>
      <c r="AG160" s="352"/>
      <c r="AH160" s="352"/>
      <c r="AI160" s="352"/>
      <c r="AJ160" s="352"/>
      <c r="AK160" s="352"/>
      <c r="AL160" s="352"/>
      <c r="AM160" s="352"/>
      <c r="AN160" s="352"/>
      <c r="AO160" s="353"/>
      <c r="AP160" s="99"/>
      <c r="AQ160" s="99"/>
      <c r="AR160" s="100"/>
      <c r="AS160" s="1"/>
      <c r="AT160" s="1">
        <v>1</v>
      </c>
      <c r="AU160" s="1"/>
      <c r="AV160" s="1"/>
      <c r="AW160" s="605" t="s">
        <v>549</v>
      </c>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row>
    <row r="161" spans="2:180" s="2" customFormat="1" ht="12.75" customHeight="1">
      <c r="B161" s="98"/>
      <c r="C161" s="1111"/>
      <c r="D161" s="1180"/>
      <c r="E161" s="1181"/>
      <c r="F161" s="1181"/>
      <c r="G161" s="1182"/>
      <c r="H161" s="1100" t="s">
        <v>279</v>
      </c>
      <c r="I161" s="1100"/>
      <c r="J161" s="1100"/>
      <c r="K161" s="1100"/>
      <c r="L161" s="1100"/>
      <c r="M161" s="1100"/>
      <c r="N161" s="1100"/>
      <c r="O161" s="1100"/>
      <c r="P161" s="1100"/>
      <c r="Q161" s="1100"/>
      <c r="R161" s="1100"/>
      <c r="S161" s="1100"/>
      <c r="T161" s="1100"/>
      <c r="U161" s="1100"/>
      <c r="V161" s="1100"/>
      <c r="W161" s="1100"/>
      <c r="X161" s="1100"/>
      <c r="Y161" s="1100"/>
      <c r="Z161" s="1100"/>
      <c r="AA161" s="1100"/>
      <c r="AB161" s="1100"/>
      <c r="AC161" s="1100"/>
      <c r="AD161" s="1100"/>
      <c r="AE161" s="1100"/>
      <c r="AF161" s="1100"/>
      <c r="AG161" s="1100"/>
      <c r="AH161" s="1100"/>
      <c r="AI161" s="1100"/>
      <c r="AJ161" s="1100"/>
      <c r="AK161" s="1100"/>
      <c r="AL161" s="1100"/>
      <c r="AM161" s="1100"/>
      <c r="AN161" s="1100"/>
      <c r="AO161" s="1101"/>
      <c r="AP161" s="99"/>
      <c r="AQ161" s="99"/>
      <c r="AR161" s="100"/>
      <c r="AS161" s="1"/>
      <c r="AT161" s="1">
        <v>2</v>
      </c>
      <c r="AU161" s="1"/>
      <c r="AV161" s="1"/>
      <c r="AW161" s="605" t="s">
        <v>550</v>
      </c>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row>
    <row r="162" spans="2:180" s="2" customFormat="1" ht="12.75" customHeight="1" thickBot="1">
      <c r="B162" s="98"/>
      <c r="C162" s="1111"/>
      <c r="D162" s="1180"/>
      <c r="E162" s="1181"/>
      <c r="F162" s="1181"/>
      <c r="G162" s="1182"/>
      <c r="H162" s="1102"/>
      <c r="I162" s="1102"/>
      <c r="J162" s="1102"/>
      <c r="K162" s="1102"/>
      <c r="L162" s="1102"/>
      <c r="M162" s="1102"/>
      <c r="N162" s="1102"/>
      <c r="O162" s="1102"/>
      <c r="P162" s="1102"/>
      <c r="Q162" s="1102"/>
      <c r="R162" s="1102"/>
      <c r="S162" s="1102"/>
      <c r="T162" s="1102"/>
      <c r="U162" s="1102"/>
      <c r="V162" s="1102"/>
      <c r="W162" s="1102"/>
      <c r="X162" s="1102"/>
      <c r="Y162" s="1102"/>
      <c r="Z162" s="1102"/>
      <c r="AA162" s="1102"/>
      <c r="AB162" s="1102"/>
      <c r="AC162" s="1102"/>
      <c r="AD162" s="1102"/>
      <c r="AE162" s="1102"/>
      <c r="AF162" s="1102"/>
      <c r="AG162" s="1102"/>
      <c r="AH162" s="1102"/>
      <c r="AI162" s="1102"/>
      <c r="AJ162" s="1102"/>
      <c r="AK162" s="1102"/>
      <c r="AL162" s="1102"/>
      <c r="AM162" s="1102"/>
      <c r="AN162" s="1102"/>
      <c r="AO162" s="1103"/>
      <c r="AP162" s="99"/>
      <c r="AQ162" s="99"/>
      <c r="AR162" s="100"/>
      <c r="AS162" s="1"/>
      <c r="AT162" s="1">
        <v>3</v>
      </c>
      <c r="AU162" s="1"/>
      <c r="AV162" s="1"/>
      <c r="AW162" s="605" t="s">
        <v>551</v>
      </c>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row>
    <row r="163" spans="2:180" s="2" customFormat="1" ht="12.75" customHeight="1">
      <c r="B163" s="98"/>
      <c r="C163" s="1111"/>
      <c r="D163" s="1180"/>
      <c r="E163" s="1181"/>
      <c r="F163" s="1181"/>
      <c r="G163" s="1182"/>
      <c r="H163" s="354"/>
      <c r="I163" s="354"/>
      <c r="J163" s="354"/>
      <c r="K163" s="354"/>
      <c r="L163" s="354"/>
      <c r="M163" s="354"/>
      <c r="N163" s="354"/>
      <c r="O163" s="354"/>
      <c r="P163" s="354"/>
      <c r="Q163" s="354"/>
      <c r="R163" s="354"/>
      <c r="S163" s="354"/>
      <c r="T163" s="354"/>
      <c r="U163" s="354"/>
      <c r="V163" s="354"/>
      <c r="W163" s="354"/>
      <c r="X163" s="354"/>
      <c r="Y163" s="354"/>
      <c r="Z163" s="354"/>
      <c r="AA163" s="354"/>
      <c r="AB163" s="354"/>
      <c r="AC163" s="354"/>
      <c r="AD163" s="354"/>
      <c r="AE163" s="354"/>
      <c r="AF163" s="354"/>
      <c r="AG163" s="354"/>
      <c r="AH163" s="354"/>
      <c r="AI163" s="354"/>
      <c r="AJ163" s="354"/>
      <c r="AK163" s="354"/>
      <c r="AL163" s="354"/>
      <c r="AM163" s="354"/>
      <c r="AN163" s="354"/>
      <c r="AO163" s="355"/>
      <c r="AP163" s="99"/>
      <c r="AQ163" s="99"/>
      <c r="AR163" s="100"/>
      <c r="AS163" s="1"/>
      <c r="AT163" s="1">
        <v>4</v>
      </c>
      <c r="AU163" s="1"/>
      <c r="AV163" s="1"/>
      <c r="AW163" s="605" t="s">
        <v>552</v>
      </c>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row>
    <row r="164" spans="2:180" s="2" customFormat="1" ht="20.25" customHeight="1" thickBot="1">
      <c r="B164" s="98"/>
      <c r="C164" s="1111"/>
      <c r="D164" s="1180"/>
      <c r="E164" s="1181"/>
      <c r="F164" s="1181"/>
      <c r="G164" s="1182"/>
      <c r="H164" s="356" t="s">
        <v>280</v>
      </c>
      <c r="I164" s="1082" t="s">
        <v>281</v>
      </c>
      <c r="J164" s="1082"/>
      <c r="K164" s="1082"/>
      <c r="L164" s="1082"/>
      <c r="M164" s="1082"/>
      <c r="N164" s="1082"/>
      <c r="O164" s="1082"/>
      <c r="P164" s="1082"/>
      <c r="Q164" s="1082"/>
      <c r="R164" s="1082"/>
      <c r="S164" s="1082"/>
      <c r="T164" s="1082"/>
      <c r="U164" s="1082"/>
      <c r="V164" s="1082"/>
      <c r="W164" s="354"/>
      <c r="X164" s="354"/>
      <c r="Y164" s="354"/>
      <c r="Z164" s="354"/>
      <c r="AA164" s="357" t="s">
        <v>282</v>
      </c>
      <c r="AB164" s="358"/>
      <c r="AC164" s="354"/>
      <c r="AD164" s="354"/>
      <c r="AE164" s="354"/>
      <c r="AF164" s="357" t="s">
        <v>283</v>
      </c>
      <c r="AG164" s="358"/>
      <c r="AH164" s="354"/>
      <c r="AI164" s="354"/>
      <c r="AJ164" s="354"/>
      <c r="AK164" s="1083" t="s">
        <v>284</v>
      </c>
      <c r="AL164" s="1084"/>
      <c r="AM164" s="359"/>
      <c r="AN164" s="106"/>
      <c r="AO164" s="355"/>
      <c r="AP164" s="99"/>
      <c r="AQ164" s="99"/>
      <c r="AR164" s="100"/>
      <c r="AS164" s="1"/>
      <c r="AT164" s="1">
        <v>5</v>
      </c>
      <c r="AU164" s="1"/>
      <c r="AV164" s="1"/>
      <c r="AW164" s="605" t="s">
        <v>553</v>
      </c>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row>
    <row r="165" spans="2:180" s="2" customFormat="1" ht="51" customHeight="1" thickBot="1">
      <c r="B165" s="98"/>
      <c r="C165" s="1111"/>
      <c r="D165" s="1180"/>
      <c r="E165" s="1181"/>
      <c r="F165" s="1181"/>
      <c r="G165" s="1182"/>
      <c r="H165" s="354"/>
      <c r="I165" s="1089"/>
      <c r="J165" s="1090"/>
      <c r="K165" s="1090"/>
      <c r="L165" s="1090"/>
      <c r="M165" s="1090"/>
      <c r="N165" s="1090"/>
      <c r="O165" s="1090"/>
      <c r="P165" s="1090"/>
      <c r="Q165" s="1090"/>
      <c r="R165" s="1090"/>
      <c r="S165" s="1090"/>
      <c r="T165" s="1090"/>
      <c r="U165" s="1090"/>
      <c r="V165" s="1090"/>
      <c r="W165" s="1090"/>
      <c r="X165" s="1090"/>
      <c r="Y165" s="1091"/>
      <c r="Z165" s="354"/>
      <c r="AA165" s="354"/>
      <c r="AB165" s="189" t="s">
        <v>353</v>
      </c>
      <c r="AC165" s="354"/>
      <c r="AD165" s="354"/>
      <c r="AE165" s="354"/>
      <c r="AF165" s="354"/>
      <c r="AG165" s="354"/>
      <c r="AH165" s="354"/>
      <c r="AI165" s="354"/>
      <c r="AJ165" s="354"/>
      <c r="AK165" s="354"/>
      <c r="AL165" s="354"/>
      <c r="AM165" s="189" t="s">
        <v>298</v>
      </c>
      <c r="AN165" s="354"/>
      <c r="AO165" s="355"/>
      <c r="AP165" s="99"/>
      <c r="AQ165" s="99"/>
      <c r="AR165" s="100"/>
      <c r="AS165" s="1"/>
      <c r="AT165" s="1">
        <v>6</v>
      </c>
      <c r="AU165" s="1"/>
      <c r="AV165" s="1"/>
      <c r="AW165" s="605" t="s">
        <v>554</v>
      </c>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row>
    <row r="166" spans="2:180" s="2" customFormat="1" ht="12.75" customHeight="1">
      <c r="B166" s="98"/>
      <c r="C166" s="1111"/>
      <c r="D166" s="1180"/>
      <c r="E166" s="1181"/>
      <c r="F166" s="1181"/>
      <c r="G166" s="1182"/>
      <c r="H166" s="1078" t="s">
        <v>285</v>
      </c>
      <c r="I166" s="1078"/>
      <c r="J166" s="1078"/>
      <c r="K166" s="1078"/>
      <c r="L166" s="1078"/>
      <c r="M166" s="1078"/>
      <c r="N166" s="1078"/>
      <c r="O166" s="1078"/>
      <c r="P166" s="1078"/>
      <c r="Q166" s="1078"/>
      <c r="R166" s="1078"/>
      <c r="S166" s="1078"/>
      <c r="T166" s="1078"/>
      <c r="U166" s="1078"/>
      <c r="V166" s="1078"/>
      <c r="W166" s="1078"/>
      <c r="X166" s="1078"/>
      <c r="Y166" s="1078"/>
      <c r="Z166" s="1078"/>
      <c r="AA166" s="1078"/>
      <c r="AB166" s="1078"/>
      <c r="AC166" s="1078"/>
      <c r="AD166" s="1078"/>
      <c r="AE166" s="1078"/>
      <c r="AF166" s="1078"/>
      <c r="AG166" s="1078"/>
      <c r="AH166" s="1078"/>
      <c r="AI166" s="1078"/>
      <c r="AJ166" s="1078"/>
      <c r="AK166" s="1078"/>
      <c r="AL166" s="1078"/>
      <c r="AM166" s="1078"/>
      <c r="AN166" s="1078"/>
      <c r="AO166" s="1079"/>
      <c r="AP166" s="99"/>
      <c r="AQ166" s="99"/>
      <c r="AR166" s="100"/>
      <c r="AS166" s="1"/>
      <c r="AT166" s="1">
        <v>7</v>
      </c>
      <c r="AU166" s="1"/>
      <c r="AV166" s="1"/>
      <c r="AW166" s="605" t="s">
        <v>555</v>
      </c>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row>
    <row r="167" spans="2:180" s="2" customFormat="1" ht="12.75" customHeight="1" thickBot="1">
      <c r="B167" s="98"/>
      <c r="C167" s="1111"/>
      <c r="D167" s="1180"/>
      <c r="E167" s="1181"/>
      <c r="F167" s="1181"/>
      <c r="G167" s="1182"/>
      <c r="H167" s="1080"/>
      <c r="I167" s="1080"/>
      <c r="J167" s="1080"/>
      <c r="K167" s="1080"/>
      <c r="L167" s="1080"/>
      <c r="M167" s="1080"/>
      <c r="N167" s="1080"/>
      <c r="O167" s="1080"/>
      <c r="P167" s="1080"/>
      <c r="Q167" s="1080"/>
      <c r="R167" s="1080"/>
      <c r="S167" s="1080"/>
      <c r="T167" s="1080"/>
      <c r="U167" s="1080"/>
      <c r="V167" s="1080"/>
      <c r="W167" s="1080"/>
      <c r="X167" s="1080"/>
      <c r="Y167" s="1080"/>
      <c r="Z167" s="1080"/>
      <c r="AA167" s="1080"/>
      <c r="AB167" s="1080"/>
      <c r="AC167" s="1080"/>
      <c r="AD167" s="1080"/>
      <c r="AE167" s="1080"/>
      <c r="AF167" s="1080"/>
      <c r="AG167" s="1080"/>
      <c r="AH167" s="1080"/>
      <c r="AI167" s="1080"/>
      <c r="AJ167" s="1080"/>
      <c r="AK167" s="1080"/>
      <c r="AL167" s="1080"/>
      <c r="AM167" s="1080"/>
      <c r="AN167" s="1080"/>
      <c r="AO167" s="1081"/>
      <c r="AP167" s="99"/>
      <c r="AQ167" s="99"/>
      <c r="AR167" s="100"/>
      <c r="AS167" s="1"/>
      <c r="AT167" s="1">
        <v>8</v>
      </c>
      <c r="AU167" s="1"/>
      <c r="AV167" s="1"/>
      <c r="AW167" s="605" t="s">
        <v>556</v>
      </c>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row>
    <row r="168" spans="2:180" s="2" customFormat="1" ht="12.75" customHeight="1">
      <c r="B168" s="98"/>
      <c r="C168" s="1111"/>
      <c r="D168" s="1180"/>
      <c r="E168" s="1181"/>
      <c r="F168" s="1181"/>
      <c r="G168" s="1182"/>
      <c r="H168" s="360"/>
      <c r="I168" s="361"/>
      <c r="J168" s="361"/>
      <c r="K168" s="361"/>
      <c r="L168" s="361"/>
      <c r="M168" s="361"/>
      <c r="N168" s="361"/>
      <c r="O168" s="361"/>
      <c r="P168" s="361"/>
      <c r="Q168" s="361"/>
      <c r="R168" s="361"/>
      <c r="S168" s="361"/>
      <c r="T168" s="361"/>
      <c r="U168" s="361"/>
      <c r="V168" s="361"/>
      <c r="W168" s="361"/>
      <c r="X168" s="361"/>
      <c r="Y168" s="361"/>
      <c r="Z168" s="361"/>
      <c r="AA168" s="361"/>
      <c r="AB168" s="361"/>
      <c r="AC168" s="361"/>
      <c r="AD168" s="361"/>
      <c r="AE168" s="361"/>
      <c r="AF168" s="361"/>
      <c r="AG168" s="361"/>
      <c r="AH168" s="361"/>
      <c r="AI168" s="361"/>
      <c r="AJ168" s="361"/>
      <c r="AK168" s="361"/>
      <c r="AL168" s="361"/>
      <c r="AM168" s="361"/>
      <c r="AN168" s="361"/>
      <c r="AO168" s="362"/>
      <c r="AP168" s="99"/>
      <c r="AQ168" s="99"/>
      <c r="AR168" s="100"/>
      <c r="AS168" s="1"/>
      <c r="AT168" s="1">
        <v>9</v>
      </c>
      <c r="AU168" s="1"/>
      <c r="AV168" s="1"/>
      <c r="AW168" s="605" t="s">
        <v>557</v>
      </c>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row>
    <row r="169" spans="2:180" s="2" customFormat="1" ht="12.75" customHeight="1">
      <c r="B169" s="98"/>
      <c r="C169" s="1111"/>
      <c r="D169" s="1180"/>
      <c r="E169" s="1181"/>
      <c r="F169" s="1181"/>
      <c r="G169" s="1182"/>
      <c r="H169" s="363" t="s">
        <v>286</v>
      </c>
      <c r="I169" s="1082" t="s">
        <v>287</v>
      </c>
      <c r="J169" s="1082"/>
      <c r="K169" s="1082"/>
      <c r="L169" s="1082"/>
      <c r="M169" s="1082"/>
      <c r="N169" s="1082"/>
      <c r="O169" s="1082"/>
      <c r="P169" s="1082"/>
      <c r="Q169" s="1082"/>
      <c r="R169" s="1082"/>
      <c r="S169" s="1082"/>
      <c r="T169" s="1082"/>
      <c r="U169" s="1082"/>
      <c r="V169" s="1082"/>
      <c r="W169" s="354"/>
      <c r="X169" s="354"/>
      <c r="Y169" s="354"/>
      <c r="Z169" s="354"/>
      <c r="AA169" s="354"/>
      <c r="AB169" s="354"/>
      <c r="AC169" s="354"/>
      <c r="AD169" s="354"/>
      <c r="AE169" s="354"/>
      <c r="AF169" s="354"/>
      <c r="AG169" s="354"/>
      <c r="AH169" s="354"/>
      <c r="AI169" s="354"/>
      <c r="AJ169" s="354"/>
      <c r="AK169" s="354"/>
      <c r="AL169" s="354"/>
      <c r="AM169" s="354"/>
      <c r="AN169" s="354"/>
      <c r="AO169" s="355"/>
      <c r="AP169" s="99"/>
      <c r="AQ169" s="99"/>
      <c r="AR169" s="100"/>
      <c r="AS169" s="1"/>
      <c r="AT169" s="1">
        <v>10</v>
      </c>
      <c r="AU169" s="1"/>
      <c r="AV169" s="1"/>
      <c r="AW169" s="605" t="s">
        <v>558</v>
      </c>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row>
    <row r="170" spans="2:180" s="2" customFormat="1" ht="14.25" customHeight="1" thickBot="1">
      <c r="B170" s="98"/>
      <c r="C170" s="1111"/>
      <c r="D170" s="1180"/>
      <c r="E170" s="1181"/>
      <c r="F170" s="1181"/>
      <c r="G170" s="1182"/>
      <c r="H170" s="364"/>
      <c r="I170" s="1082"/>
      <c r="J170" s="1082"/>
      <c r="K170" s="1082"/>
      <c r="L170" s="1082"/>
      <c r="M170" s="1082"/>
      <c r="N170" s="1082"/>
      <c r="O170" s="1082"/>
      <c r="P170" s="1082"/>
      <c r="Q170" s="1082"/>
      <c r="R170" s="1082"/>
      <c r="S170" s="1082"/>
      <c r="T170" s="1082"/>
      <c r="U170" s="1082"/>
      <c r="V170" s="1082"/>
      <c r="W170" s="354"/>
      <c r="X170" s="354"/>
      <c r="Y170" s="354"/>
      <c r="Z170" s="354"/>
      <c r="AA170" s="357" t="s">
        <v>282</v>
      </c>
      <c r="AB170" s="596"/>
      <c r="AC170" s="354"/>
      <c r="AD170" s="354"/>
      <c r="AE170" s="354"/>
      <c r="AF170" s="357" t="s">
        <v>283</v>
      </c>
      <c r="AG170" s="365"/>
      <c r="AH170" s="354"/>
      <c r="AI170" s="354"/>
      <c r="AJ170" s="354"/>
      <c r="AK170" s="1083" t="s">
        <v>284</v>
      </c>
      <c r="AL170" s="1084"/>
      <c r="AM170" s="365"/>
      <c r="AN170" s="107"/>
      <c r="AO170" s="355"/>
      <c r="AP170" s="99"/>
      <c r="AQ170" s="99"/>
      <c r="AR170" s="100"/>
      <c r="AS170" s="1"/>
      <c r="AT170" s="1"/>
      <c r="AU170" s="1"/>
      <c r="AV170" s="1"/>
      <c r="AW170" s="605" t="s">
        <v>559</v>
      </c>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row>
    <row r="171" spans="2:180" s="2" customFormat="1" ht="27" customHeight="1" thickBot="1">
      <c r="B171" s="98"/>
      <c r="C171" s="1111"/>
      <c r="D171" s="1180"/>
      <c r="E171" s="1181"/>
      <c r="F171" s="1181"/>
      <c r="G171" s="1182"/>
      <c r="H171" s="364"/>
      <c r="I171" s="1089"/>
      <c r="J171" s="1092"/>
      <c r="K171" s="1092"/>
      <c r="L171" s="1092"/>
      <c r="M171" s="1092"/>
      <c r="N171" s="1092"/>
      <c r="O171" s="1092"/>
      <c r="P171" s="1092"/>
      <c r="Q171" s="1092"/>
      <c r="R171" s="1092"/>
      <c r="S171" s="1092"/>
      <c r="T171" s="1092"/>
      <c r="U171" s="1092"/>
      <c r="V171" s="1092"/>
      <c r="W171" s="1092"/>
      <c r="X171" s="1092"/>
      <c r="Y171" s="1093"/>
      <c r="Z171" s="354"/>
      <c r="AA171" s="354"/>
      <c r="AB171" s="189" t="s">
        <v>353</v>
      </c>
      <c r="AC171" s="354"/>
      <c r="AD171" s="354"/>
      <c r="AE171" s="354"/>
      <c r="AF171" s="354"/>
      <c r="AG171" s="354"/>
      <c r="AH171" s="354"/>
      <c r="AI171" s="354"/>
      <c r="AJ171" s="354"/>
      <c r="AK171" s="354"/>
      <c r="AL171" s="354"/>
      <c r="AM171" s="189" t="s">
        <v>298</v>
      </c>
      <c r="AN171" s="354"/>
      <c r="AO171" s="355"/>
      <c r="AP171" s="99"/>
      <c r="AQ171" s="99"/>
      <c r="AR171" s="100"/>
      <c r="AS171" s="1"/>
      <c r="AT171" s="1"/>
      <c r="AU171" s="1"/>
      <c r="AV171" s="1"/>
      <c r="AW171" s="605" t="s">
        <v>560</v>
      </c>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row>
    <row r="172" spans="2:180" s="2" customFormat="1" ht="12.75" customHeight="1" thickBot="1">
      <c r="B172" s="98"/>
      <c r="C172" s="1112"/>
      <c r="D172" s="1183"/>
      <c r="E172" s="1184"/>
      <c r="F172" s="1184"/>
      <c r="G172" s="1185"/>
      <c r="H172" s="366"/>
      <c r="I172" s="367"/>
      <c r="J172" s="367"/>
      <c r="K172" s="367"/>
      <c r="L172" s="367"/>
      <c r="M172" s="367"/>
      <c r="N172" s="367"/>
      <c r="O172" s="367"/>
      <c r="P172" s="367"/>
      <c r="Q172" s="367"/>
      <c r="R172" s="367"/>
      <c r="S172" s="367"/>
      <c r="T172" s="367"/>
      <c r="U172" s="367"/>
      <c r="V172" s="367"/>
      <c r="W172" s="367"/>
      <c r="X172" s="367"/>
      <c r="Y172" s="367"/>
      <c r="Z172" s="367"/>
      <c r="AA172" s="367"/>
      <c r="AB172" s="367"/>
      <c r="AC172" s="367"/>
      <c r="AD172" s="367"/>
      <c r="AE172" s="367"/>
      <c r="AF172" s="367"/>
      <c r="AG172" s="367"/>
      <c r="AH172" s="367"/>
      <c r="AI172" s="367"/>
      <c r="AJ172" s="367"/>
      <c r="AK172" s="367"/>
      <c r="AL172" s="367"/>
      <c r="AM172" s="367"/>
      <c r="AN172" s="367"/>
      <c r="AO172" s="368"/>
      <c r="AP172" s="99"/>
      <c r="AQ172" s="99"/>
      <c r="AR172" s="100"/>
      <c r="AS172" s="1"/>
      <c r="AT172" s="1"/>
      <c r="AU172" s="1"/>
      <c r="AV172" s="1"/>
      <c r="AW172" s="605" t="s">
        <v>561</v>
      </c>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row>
    <row r="173" spans="2:180" s="2" customFormat="1" ht="13.5" customHeight="1">
      <c r="B173" s="98"/>
      <c r="C173" s="147"/>
      <c r="D173" s="147"/>
      <c r="E173" s="147"/>
      <c r="F173" s="147"/>
      <c r="G173" s="147"/>
      <c r="H173" s="147"/>
      <c r="I173" s="146"/>
      <c r="J173" s="155"/>
      <c r="K173" s="155"/>
      <c r="L173" s="155"/>
      <c r="M173" s="155"/>
      <c r="N173" s="155"/>
      <c r="O173" s="155"/>
      <c r="P173" s="155"/>
      <c r="Q173" s="155"/>
      <c r="R173" s="155"/>
      <c r="S173" s="155"/>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100"/>
      <c r="AS173" s="1"/>
      <c r="AT173" s="1"/>
      <c r="AU173" s="1"/>
      <c r="AV173" s="1"/>
      <c r="AW173" s="605" t="s">
        <v>562</v>
      </c>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row>
    <row r="174" spans="2:180" s="162" customFormat="1" ht="21.75" customHeight="1" thickBot="1">
      <c r="B174" s="318">
        <v>1</v>
      </c>
      <c r="C174" s="319" t="s">
        <v>324</v>
      </c>
      <c r="D174" s="319"/>
      <c r="E174" s="319"/>
      <c r="F174" s="319"/>
      <c r="G174" s="319"/>
      <c r="H174" s="319"/>
      <c r="I174" s="319"/>
      <c r="J174" s="319"/>
      <c r="K174" s="319"/>
      <c r="L174" s="319"/>
      <c r="M174" s="319"/>
      <c r="N174" s="319"/>
      <c r="O174" s="319"/>
      <c r="P174" s="319"/>
      <c r="Q174" s="319"/>
      <c r="R174" s="319"/>
      <c r="S174" s="319"/>
      <c r="T174" s="319"/>
      <c r="U174" s="319"/>
      <c r="V174" s="319"/>
      <c r="W174" s="319"/>
      <c r="X174" s="319"/>
      <c r="Y174" s="319"/>
      <c r="Z174" s="319"/>
      <c r="AA174" s="319"/>
      <c r="AB174" s="319"/>
      <c r="AC174" s="319"/>
      <c r="AD174" s="369" t="s">
        <v>361</v>
      </c>
      <c r="AE174" s="319"/>
      <c r="AF174" s="319"/>
      <c r="AG174" s="319"/>
      <c r="AH174" s="319"/>
      <c r="AI174" s="319"/>
      <c r="AJ174" s="319"/>
      <c r="AK174" s="319"/>
      <c r="AL174" s="319"/>
      <c r="AM174" s="319"/>
      <c r="AN174" s="319"/>
      <c r="AO174" s="319"/>
      <c r="AP174" s="319"/>
      <c r="AQ174" s="319"/>
      <c r="AR174" s="256"/>
      <c r="AS174" s="165"/>
      <c r="AT174" s="165"/>
      <c r="AU174" s="165"/>
      <c r="AV174" s="165"/>
      <c r="AW174" s="605" t="s">
        <v>563</v>
      </c>
      <c r="AX174" s="165"/>
      <c r="AY174" s="165"/>
      <c r="AZ174" s="165"/>
      <c r="BA174" s="165"/>
      <c r="BB174" s="165"/>
      <c r="BC174" s="165"/>
      <c r="BD174" s="165"/>
      <c r="BE174" s="165"/>
      <c r="BF174" s="165"/>
      <c r="BG174" s="165"/>
      <c r="BH174" s="165"/>
      <c r="BI174" s="165"/>
      <c r="BJ174" s="165"/>
      <c r="BK174" s="165"/>
      <c r="BL174" s="165"/>
      <c r="BM174" s="165"/>
      <c r="BN174" s="165"/>
      <c r="BO174" s="165"/>
      <c r="BP174" s="165"/>
      <c r="BQ174" s="165"/>
      <c r="BR174" s="165"/>
      <c r="BS174" s="165"/>
      <c r="BT174" s="165"/>
      <c r="BU174" s="165"/>
      <c r="BV174" s="165"/>
      <c r="BW174" s="165"/>
      <c r="BX174" s="165"/>
      <c r="BY174" s="165"/>
      <c r="BZ174" s="165"/>
      <c r="CA174" s="165"/>
      <c r="CB174" s="165"/>
      <c r="CC174" s="165"/>
      <c r="CD174" s="165"/>
      <c r="CE174" s="165"/>
      <c r="CF174" s="165"/>
      <c r="CG174" s="165"/>
      <c r="CH174" s="165"/>
      <c r="CI174" s="165"/>
      <c r="CJ174" s="165"/>
      <c r="CK174" s="165"/>
      <c r="CL174" s="165"/>
      <c r="CM174" s="165"/>
      <c r="CN174" s="165"/>
      <c r="CO174" s="165"/>
      <c r="CP174" s="165"/>
      <c r="CQ174" s="165"/>
      <c r="CR174" s="165"/>
      <c r="CS174" s="165"/>
      <c r="CT174" s="165"/>
      <c r="CU174" s="165"/>
      <c r="CV174" s="165"/>
      <c r="CW174" s="165"/>
      <c r="CX174" s="165"/>
      <c r="CY174" s="165"/>
      <c r="CZ174" s="165"/>
      <c r="DA174" s="165"/>
      <c r="DB174" s="165"/>
      <c r="DC174" s="165"/>
      <c r="DD174" s="165"/>
      <c r="DE174" s="165"/>
      <c r="DF174" s="165"/>
      <c r="DG174" s="165"/>
      <c r="DH174" s="165"/>
      <c r="DI174" s="165"/>
      <c r="DJ174" s="165"/>
      <c r="DK174" s="165"/>
      <c r="DL174" s="165"/>
      <c r="DM174" s="165"/>
      <c r="DN174" s="165"/>
      <c r="DO174" s="165"/>
      <c r="DP174" s="165"/>
      <c r="DQ174" s="165"/>
      <c r="DR174" s="165"/>
      <c r="DS174" s="165"/>
      <c r="DT174" s="165"/>
      <c r="DU174" s="165"/>
      <c r="DV174" s="165"/>
      <c r="DW174" s="165"/>
      <c r="DX174" s="165"/>
      <c r="DY174" s="165"/>
      <c r="DZ174" s="165"/>
      <c r="EA174" s="165"/>
      <c r="EB174" s="165"/>
      <c r="EC174" s="165"/>
      <c r="ED174" s="165"/>
      <c r="EE174" s="165"/>
      <c r="EF174" s="165"/>
      <c r="EG174" s="165"/>
      <c r="EH174" s="165"/>
      <c r="EI174" s="165"/>
      <c r="EJ174" s="165"/>
      <c r="EK174" s="165"/>
      <c r="EL174" s="165"/>
      <c r="EM174" s="165"/>
      <c r="EN174" s="165"/>
      <c r="EO174" s="165"/>
      <c r="EP174" s="165"/>
      <c r="EQ174" s="165"/>
      <c r="ER174" s="165"/>
      <c r="ES174" s="165"/>
      <c r="ET174" s="165"/>
      <c r="EU174" s="165"/>
      <c r="EV174" s="165"/>
      <c r="EW174" s="165"/>
      <c r="EX174" s="165"/>
      <c r="EY174" s="165"/>
      <c r="EZ174" s="165"/>
      <c r="FA174" s="165"/>
      <c r="FB174" s="165"/>
      <c r="FC174" s="165"/>
      <c r="FD174" s="165"/>
      <c r="FE174" s="165"/>
      <c r="FF174" s="165"/>
      <c r="FG174" s="165"/>
      <c r="FH174" s="165"/>
      <c r="FI174" s="165"/>
      <c r="FJ174" s="165"/>
      <c r="FK174" s="165"/>
      <c r="FL174" s="165"/>
      <c r="FM174" s="165"/>
      <c r="FN174" s="165"/>
      <c r="FO174" s="165"/>
      <c r="FP174" s="165"/>
      <c r="FQ174" s="165"/>
      <c r="FR174" s="165"/>
      <c r="FS174" s="165"/>
      <c r="FT174" s="165"/>
      <c r="FU174" s="165"/>
      <c r="FV174" s="165"/>
      <c r="FW174" s="165"/>
      <c r="FX174" s="165"/>
    </row>
    <row r="175" spans="2:180" s="162" customFormat="1" ht="14.25" customHeight="1">
      <c r="B175" s="370"/>
      <c r="C175" s="1056" t="s">
        <v>97</v>
      </c>
      <c r="D175" s="1087" t="s">
        <v>98</v>
      </c>
      <c r="E175" s="1088"/>
      <c r="F175" s="1088"/>
      <c r="G175" s="1088"/>
      <c r="H175" s="1088"/>
      <c r="I175" s="1088"/>
      <c r="J175" s="1088"/>
      <c r="K175" s="1088"/>
      <c r="L175" s="1088"/>
      <c r="M175" s="1088"/>
      <c r="N175" s="1088"/>
      <c r="O175" s="1088"/>
      <c r="P175" s="1088"/>
      <c r="Q175" s="1088"/>
      <c r="R175" s="1088"/>
      <c r="S175" s="1085" t="s">
        <v>99</v>
      </c>
      <c r="T175" s="1056">
        <v>1</v>
      </c>
      <c r="U175" s="1057"/>
      <c r="V175" s="1056">
        <v>2</v>
      </c>
      <c r="W175" s="1057"/>
      <c r="X175" s="1056">
        <v>3</v>
      </c>
      <c r="Y175" s="1057"/>
      <c r="Z175" s="1056">
        <v>4</v>
      </c>
      <c r="AA175" s="1057"/>
      <c r="AB175" s="1056">
        <v>5</v>
      </c>
      <c r="AC175" s="1057"/>
      <c r="AD175" s="1056">
        <v>6</v>
      </c>
      <c r="AE175" s="1057"/>
      <c r="AF175" s="1060">
        <v>7</v>
      </c>
      <c r="AG175" s="1061"/>
      <c r="AH175" s="1060">
        <v>8</v>
      </c>
      <c r="AI175" s="1061"/>
      <c r="AJ175" s="1060">
        <v>9</v>
      </c>
      <c r="AK175" s="1061"/>
      <c r="AL175" s="1060">
        <v>10</v>
      </c>
      <c r="AM175" s="1061"/>
      <c r="AN175" s="1060">
        <v>11</v>
      </c>
      <c r="AO175" s="1061"/>
      <c r="AP175" s="1060">
        <v>12</v>
      </c>
      <c r="AQ175" s="1061"/>
      <c r="AR175" s="256">
        <v>13</v>
      </c>
      <c r="AS175" s="165"/>
      <c r="AT175" s="165">
        <v>13</v>
      </c>
      <c r="AU175" s="165"/>
      <c r="AV175" s="165"/>
      <c r="AW175" s="605" t="s">
        <v>564</v>
      </c>
      <c r="AX175" s="165"/>
      <c r="AY175" s="165"/>
      <c r="AZ175" s="165"/>
      <c r="BA175" s="165"/>
      <c r="BB175" s="165"/>
      <c r="BC175" s="165"/>
      <c r="BD175" s="165"/>
      <c r="BE175" s="165"/>
      <c r="BF175" s="165"/>
      <c r="BG175" s="165"/>
      <c r="BH175" s="165"/>
      <c r="BI175" s="165"/>
      <c r="BJ175" s="165"/>
      <c r="BK175" s="165"/>
      <c r="BL175" s="165"/>
      <c r="BM175" s="165"/>
      <c r="BN175" s="165"/>
      <c r="BO175" s="165"/>
      <c r="BP175" s="165"/>
      <c r="BQ175" s="165"/>
      <c r="BR175" s="165"/>
      <c r="BS175" s="165"/>
      <c r="BT175" s="165"/>
      <c r="BU175" s="165"/>
      <c r="BV175" s="165"/>
      <c r="BW175" s="165"/>
      <c r="BX175" s="165"/>
      <c r="BY175" s="165"/>
      <c r="BZ175" s="165"/>
      <c r="CA175" s="165"/>
      <c r="CB175" s="165"/>
      <c r="CC175" s="165"/>
      <c r="CD175" s="165"/>
      <c r="CE175" s="165"/>
      <c r="CF175" s="165"/>
      <c r="CG175" s="165"/>
      <c r="CH175" s="165"/>
      <c r="CI175" s="165"/>
      <c r="CJ175" s="165"/>
      <c r="CK175" s="165"/>
      <c r="CL175" s="165"/>
      <c r="CM175" s="165"/>
      <c r="CN175" s="165"/>
      <c r="CO175" s="165"/>
      <c r="CP175" s="165"/>
      <c r="CQ175" s="165"/>
      <c r="CR175" s="165"/>
      <c r="CS175" s="165"/>
      <c r="CT175" s="165"/>
      <c r="CU175" s="165"/>
      <c r="CV175" s="165"/>
      <c r="CW175" s="165"/>
      <c r="CX175" s="165"/>
      <c r="CY175" s="165"/>
      <c r="CZ175" s="165"/>
      <c r="DA175" s="165"/>
      <c r="DB175" s="165"/>
      <c r="DC175" s="165"/>
      <c r="DD175" s="165"/>
      <c r="DE175" s="165"/>
      <c r="DF175" s="165"/>
      <c r="DG175" s="165"/>
      <c r="DH175" s="165"/>
      <c r="DI175" s="165"/>
      <c r="DJ175" s="165"/>
      <c r="DK175" s="165"/>
      <c r="DL175" s="165"/>
      <c r="DM175" s="165"/>
      <c r="DN175" s="165"/>
      <c r="DO175" s="165"/>
      <c r="DP175" s="165"/>
      <c r="DQ175" s="165"/>
      <c r="DR175" s="165"/>
      <c r="DS175" s="165"/>
      <c r="DT175" s="165"/>
      <c r="DU175" s="165"/>
      <c r="DV175" s="165"/>
      <c r="DW175" s="165"/>
      <c r="DX175" s="165"/>
      <c r="DY175" s="165"/>
      <c r="DZ175" s="165"/>
      <c r="EA175" s="165"/>
      <c r="EB175" s="165"/>
      <c r="EC175" s="165"/>
      <c r="ED175" s="165"/>
      <c r="EE175" s="165"/>
      <c r="EF175" s="165"/>
      <c r="EG175" s="165"/>
      <c r="EH175" s="165"/>
      <c r="EI175" s="165"/>
      <c r="EJ175" s="165"/>
      <c r="EK175" s="165"/>
      <c r="EL175" s="165"/>
      <c r="EM175" s="165"/>
      <c r="EN175" s="165"/>
      <c r="EO175" s="165"/>
      <c r="EP175" s="165"/>
      <c r="EQ175" s="165"/>
      <c r="ER175" s="165"/>
      <c r="ES175" s="165"/>
      <c r="ET175" s="165"/>
      <c r="EU175" s="165"/>
      <c r="EV175" s="165"/>
      <c r="EW175" s="165"/>
      <c r="EX175" s="165"/>
      <c r="EY175" s="165"/>
      <c r="EZ175" s="165"/>
      <c r="FA175" s="165"/>
      <c r="FB175" s="165"/>
      <c r="FC175" s="165"/>
      <c r="FD175" s="165"/>
      <c r="FE175" s="165"/>
      <c r="FF175" s="165"/>
      <c r="FG175" s="165"/>
      <c r="FH175" s="165"/>
      <c r="FI175" s="165"/>
      <c r="FJ175" s="165"/>
      <c r="FK175" s="165"/>
      <c r="FL175" s="165"/>
      <c r="FM175" s="165"/>
      <c r="FN175" s="165"/>
      <c r="FO175" s="165"/>
      <c r="FP175" s="165"/>
      <c r="FQ175" s="165"/>
      <c r="FR175" s="165"/>
      <c r="FS175" s="165"/>
      <c r="FT175" s="165"/>
      <c r="FU175" s="165"/>
      <c r="FV175" s="165"/>
      <c r="FW175" s="165"/>
      <c r="FX175" s="165"/>
    </row>
    <row r="176" spans="2:180" s="162" customFormat="1" ht="19.5" customHeight="1" thickBot="1">
      <c r="B176" s="370"/>
      <c r="C176" s="1108"/>
      <c r="D176" s="1113" t="s">
        <v>100</v>
      </c>
      <c r="E176" s="1113"/>
      <c r="F176" s="1113"/>
      <c r="G176" s="1113"/>
      <c r="H176" s="1113"/>
      <c r="I176" s="1113"/>
      <c r="J176" s="1113"/>
      <c r="K176" s="1113"/>
      <c r="L176" s="1113"/>
      <c r="M176" s="1113"/>
      <c r="N176" s="1113"/>
      <c r="O176" s="1113"/>
      <c r="P176" s="1113"/>
      <c r="Q176" s="1113"/>
      <c r="R176" s="1114"/>
      <c r="S176" s="1086"/>
      <c r="T176" s="371">
        <v>15</v>
      </c>
      <c r="U176" s="372">
        <v>30</v>
      </c>
      <c r="V176" s="371">
        <v>15</v>
      </c>
      <c r="W176" s="372">
        <v>30</v>
      </c>
      <c r="X176" s="371">
        <v>15</v>
      </c>
      <c r="Y176" s="372">
        <v>30</v>
      </c>
      <c r="Z176" s="371">
        <v>15</v>
      </c>
      <c r="AA176" s="372">
        <v>30</v>
      </c>
      <c r="AB176" s="371">
        <v>15</v>
      </c>
      <c r="AC176" s="372">
        <v>30</v>
      </c>
      <c r="AD176" s="371">
        <v>15</v>
      </c>
      <c r="AE176" s="372">
        <v>30</v>
      </c>
      <c r="AF176" s="373">
        <v>15</v>
      </c>
      <c r="AG176" s="374">
        <v>30</v>
      </c>
      <c r="AH176" s="373">
        <v>15</v>
      </c>
      <c r="AI176" s="374">
        <v>30</v>
      </c>
      <c r="AJ176" s="373">
        <v>15</v>
      </c>
      <c r="AK176" s="374">
        <v>30</v>
      </c>
      <c r="AL176" s="373">
        <v>15</v>
      </c>
      <c r="AM176" s="374">
        <v>30</v>
      </c>
      <c r="AN176" s="373">
        <v>15</v>
      </c>
      <c r="AO176" s="374">
        <v>30</v>
      </c>
      <c r="AP176" s="373">
        <v>15</v>
      </c>
      <c r="AQ176" s="374">
        <v>30</v>
      </c>
      <c r="AR176" s="256"/>
      <c r="AS176" s="165"/>
      <c r="AT176" s="165"/>
      <c r="AU176" s="165"/>
      <c r="AV176" s="165"/>
      <c r="AW176" s="605" t="s">
        <v>565</v>
      </c>
      <c r="AX176" s="165"/>
      <c r="AY176" s="165"/>
      <c r="AZ176" s="165"/>
      <c r="BA176" s="165"/>
      <c r="BB176" s="165"/>
      <c r="BC176" s="165"/>
      <c r="BD176" s="165"/>
      <c r="BE176" s="165"/>
      <c r="BF176" s="165"/>
      <c r="BG176" s="165"/>
      <c r="BH176" s="165"/>
      <c r="BI176" s="165"/>
      <c r="BJ176" s="165"/>
      <c r="BK176" s="165"/>
      <c r="BL176" s="165"/>
      <c r="BM176" s="165"/>
      <c r="BN176" s="165"/>
      <c r="BO176" s="165"/>
      <c r="BP176" s="165"/>
      <c r="BQ176" s="165"/>
      <c r="BR176" s="165"/>
      <c r="BS176" s="165"/>
      <c r="BT176" s="165"/>
      <c r="BU176" s="165"/>
      <c r="BV176" s="165"/>
      <c r="BW176" s="165"/>
      <c r="BX176" s="165"/>
      <c r="BY176" s="165"/>
      <c r="BZ176" s="165"/>
      <c r="CA176" s="165"/>
      <c r="CB176" s="165"/>
      <c r="CC176" s="165"/>
      <c r="CD176" s="165"/>
      <c r="CE176" s="165"/>
      <c r="CF176" s="165"/>
      <c r="CG176" s="165"/>
      <c r="CH176" s="165"/>
      <c r="CI176" s="165"/>
      <c r="CJ176" s="165"/>
      <c r="CK176" s="165"/>
      <c r="CL176" s="165"/>
      <c r="CM176" s="165"/>
      <c r="CN176" s="165"/>
      <c r="CO176" s="165"/>
      <c r="CP176" s="165"/>
      <c r="CQ176" s="165"/>
      <c r="CR176" s="165"/>
      <c r="CS176" s="165"/>
      <c r="CT176" s="165"/>
      <c r="CU176" s="165"/>
      <c r="CV176" s="165"/>
      <c r="CW176" s="165"/>
      <c r="CX176" s="165"/>
      <c r="CY176" s="165"/>
      <c r="CZ176" s="165"/>
      <c r="DA176" s="165"/>
      <c r="DB176" s="165"/>
      <c r="DC176" s="165"/>
      <c r="DD176" s="165"/>
      <c r="DE176" s="165"/>
      <c r="DF176" s="165"/>
      <c r="DG176" s="165"/>
      <c r="DH176" s="165"/>
      <c r="DI176" s="165"/>
      <c r="DJ176" s="165"/>
      <c r="DK176" s="165"/>
      <c r="DL176" s="165"/>
      <c r="DM176" s="165"/>
      <c r="DN176" s="165"/>
      <c r="DO176" s="165"/>
      <c r="DP176" s="165"/>
      <c r="DQ176" s="165"/>
      <c r="DR176" s="165"/>
      <c r="DS176" s="165"/>
      <c r="DT176" s="165"/>
      <c r="DU176" s="165"/>
      <c r="DV176" s="165"/>
      <c r="DW176" s="165"/>
      <c r="DX176" s="165"/>
      <c r="DY176" s="165"/>
      <c r="DZ176" s="165"/>
      <c r="EA176" s="165"/>
      <c r="EB176" s="165"/>
      <c r="EC176" s="165"/>
      <c r="ED176" s="165"/>
      <c r="EE176" s="165"/>
      <c r="EF176" s="165"/>
      <c r="EG176" s="165"/>
      <c r="EH176" s="165"/>
      <c r="EI176" s="165"/>
      <c r="EJ176" s="165"/>
      <c r="EK176" s="165"/>
      <c r="EL176" s="165"/>
      <c r="EM176" s="165"/>
      <c r="EN176" s="165"/>
      <c r="EO176" s="165"/>
      <c r="EP176" s="165"/>
      <c r="EQ176" s="165"/>
      <c r="ER176" s="165"/>
      <c r="ES176" s="165"/>
      <c r="ET176" s="165"/>
      <c r="EU176" s="165"/>
      <c r="EV176" s="165"/>
      <c r="EW176" s="165"/>
      <c r="EX176" s="165"/>
      <c r="EY176" s="165"/>
      <c r="EZ176" s="165"/>
      <c r="FA176" s="165"/>
      <c r="FB176" s="165"/>
      <c r="FC176" s="165"/>
      <c r="FD176" s="165"/>
      <c r="FE176" s="165"/>
      <c r="FF176" s="165"/>
      <c r="FG176" s="165"/>
      <c r="FH176" s="165"/>
      <c r="FI176" s="165"/>
      <c r="FJ176" s="165"/>
      <c r="FK176" s="165"/>
      <c r="FL176" s="165"/>
      <c r="FM176" s="165"/>
      <c r="FN176" s="165"/>
      <c r="FO176" s="165"/>
      <c r="FP176" s="165"/>
      <c r="FQ176" s="165"/>
      <c r="FR176" s="165"/>
      <c r="FS176" s="165"/>
      <c r="FT176" s="165"/>
      <c r="FU176" s="165"/>
      <c r="FV176" s="165"/>
      <c r="FW176" s="165"/>
      <c r="FX176" s="165"/>
    </row>
    <row r="177" spans="2:180" s="162" customFormat="1" ht="14.25" customHeight="1" thickBot="1">
      <c r="B177" s="370"/>
      <c r="C177" s="375">
        <v>0</v>
      </c>
      <c r="D177" s="966" t="s">
        <v>101</v>
      </c>
      <c r="E177" s="967"/>
      <c r="F177" s="967"/>
      <c r="G177" s="967"/>
      <c r="H177" s="967"/>
      <c r="I177" s="967"/>
      <c r="J177" s="967"/>
      <c r="K177" s="967"/>
      <c r="L177" s="967"/>
      <c r="M177" s="967"/>
      <c r="N177" s="967"/>
      <c r="O177" s="967"/>
      <c r="P177" s="967"/>
      <c r="Q177" s="967"/>
      <c r="R177" s="968"/>
      <c r="S177" s="376">
        <f>SUM(S178:S179)</f>
        <v>0</v>
      </c>
      <c r="T177" s="377"/>
      <c r="U177" s="378"/>
      <c r="V177" s="379"/>
      <c r="W177" s="378"/>
      <c r="X177" s="379"/>
      <c r="Y177" s="378"/>
      <c r="Z177" s="379"/>
      <c r="AA177" s="378"/>
      <c r="AB177" s="379"/>
      <c r="AC177" s="378"/>
      <c r="AD177" s="380"/>
      <c r="AE177" s="381"/>
      <c r="AF177" s="380"/>
      <c r="AG177" s="381"/>
      <c r="AH177" s="380"/>
      <c r="AI177" s="381"/>
      <c r="AJ177" s="380"/>
      <c r="AK177" s="381"/>
      <c r="AL177" s="380"/>
      <c r="AM177" s="381"/>
      <c r="AN177" s="380"/>
      <c r="AO177" s="381"/>
      <c r="AP177" s="380"/>
      <c r="AQ177" s="381"/>
      <c r="AR177" s="256"/>
      <c r="AS177" s="165"/>
      <c r="AT177" s="165"/>
      <c r="AU177" s="165"/>
      <c r="AV177" s="165"/>
      <c r="AW177" s="605" t="s">
        <v>566</v>
      </c>
      <c r="AX177" s="165"/>
      <c r="AY177" s="165"/>
      <c r="AZ177" s="165"/>
      <c r="BA177" s="165"/>
      <c r="BB177" s="165"/>
      <c r="BC177" s="165"/>
      <c r="BD177" s="165"/>
      <c r="BE177" s="165"/>
      <c r="BF177" s="165"/>
      <c r="BG177" s="165"/>
      <c r="BH177" s="165"/>
      <c r="BI177" s="165"/>
      <c r="BJ177" s="165"/>
      <c r="BK177" s="165"/>
      <c r="BL177" s="165"/>
      <c r="BM177" s="165"/>
      <c r="BN177" s="165"/>
      <c r="BO177" s="165"/>
      <c r="BP177" s="165"/>
      <c r="BQ177" s="165"/>
      <c r="BR177" s="165"/>
      <c r="BS177" s="165"/>
      <c r="BT177" s="165"/>
      <c r="BU177" s="165"/>
      <c r="BV177" s="165"/>
      <c r="BW177" s="165"/>
      <c r="BX177" s="165"/>
      <c r="BY177" s="165"/>
      <c r="BZ177" s="165"/>
      <c r="CA177" s="165"/>
      <c r="CB177" s="165"/>
      <c r="CC177" s="165"/>
      <c r="CD177" s="165"/>
      <c r="CE177" s="165"/>
      <c r="CF177" s="165"/>
      <c r="CG177" s="165"/>
      <c r="CH177" s="165"/>
      <c r="CI177" s="165"/>
      <c r="CJ177" s="165"/>
      <c r="CK177" s="165"/>
      <c r="CL177" s="165"/>
      <c r="CM177" s="165"/>
      <c r="CN177" s="165"/>
      <c r="CO177" s="165"/>
      <c r="CP177" s="165"/>
      <c r="CQ177" s="165"/>
      <c r="CR177" s="165"/>
      <c r="CS177" s="165"/>
      <c r="CT177" s="165"/>
      <c r="CU177" s="165"/>
      <c r="CV177" s="165"/>
      <c r="CW177" s="165"/>
      <c r="CX177" s="165"/>
      <c r="CY177" s="165"/>
      <c r="CZ177" s="165"/>
      <c r="DA177" s="165"/>
      <c r="DB177" s="165"/>
      <c r="DC177" s="165"/>
      <c r="DD177" s="165"/>
      <c r="DE177" s="165"/>
      <c r="DF177" s="165"/>
      <c r="DG177" s="165"/>
      <c r="DH177" s="165"/>
      <c r="DI177" s="165"/>
      <c r="DJ177" s="165"/>
      <c r="DK177" s="165"/>
      <c r="DL177" s="165"/>
      <c r="DM177" s="165"/>
      <c r="DN177" s="165"/>
      <c r="DO177" s="165"/>
      <c r="DP177" s="165"/>
      <c r="DQ177" s="165"/>
      <c r="DR177" s="165"/>
      <c r="DS177" s="165"/>
      <c r="DT177" s="165"/>
      <c r="DU177" s="165"/>
      <c r="DV177" s="165"/>
      <c r="DW177" s="165"/>
      <c r="DX177" s="165"/>
      <c r="DY177" s="165"/>
      <c r="DZ177" s="165"/>
      <c r="EA177" s="165"/>
      <c r="EB177" s="165"/>
      <c r="EC177" s="165"/>
      <c r="ED177" s="165"/>
      <c r="EE177" s="165"/>
      <c r="EF177" s="165"/>
      <c r="EG177" s="165"/>
      <c r="EH177" s="165"/>
      <c r="EI177" s="165"/>
      <c r="EJ177" s="165"/>
      <c r="EK177" s="165"/>
      <c r="EL177" s="165"/>
      <c r="EM177" s="165"/>
      <c r="EN177" s="165"/>
      <c r="EO177" s="165"/>
      <c r="EP177" s="165"/>
      <c r="EQ177" s="165"/>
      <c r="ER177" s="165"/>
      <c r="ES177" s="165"/>
      <c r="ET177" s="165"/>
      <c r="EU177" s="165"/>
      <c r="EV177" s="165"/>
      <c r="EW177" s="165"/>
      <c r="EX177" s="165"/>
      <c r="EY177" s="165"/>
      <c r="EZ177" s="165"/>
      <c r="FA177" s="165"/>
      <c r="FB177" s="165"/>
      <c r="FC177" s="165"/>
      <c r="FD177" s="165"/>
      <c r="FE177" s="165"/>
      <c r="FF177" s="165"/>
      <c r="FG177" s="165"/>
      <c r="FH177" s="165"/>
      <c r="FI177" s="165"/>
      <c r="FJ177" s="165"/>
      <c r="FK177" s="165"/>
      <c r="FL177" s="165"/>
      <c r="FM177" s="165"/>
      <c r="FN177" s="165"/>
      <c r="FO177" s="165"/>
      <c r="FP177" s="165"/>
      <c r="FQ177" s="165"/>
      <c r="FR177" s="165"/>
      <c r="FS177" s="165"/>
      <c r="FT177" s="165"/>
      <c r="FU177" s="165"/>
      <c r="FV177" s="165"/>
      <c r="FW177" s="165"/>
      <c r="FX177" s="165"/>
    </row>
    <row r="178" spans="2:180" s="162" customFormat="1" ht="14.25" customHeight="1">
      <c r="B178" s="370"/>
      <c r="C178" s="382" t="s">
        <v>102</v>
      </c>
      <c r="D178" s="1123"/>
      <c r="E178" s="1124"/>
      <c r="F178" s="1124"/>
      <c r="G178" s="1124"/>
      <c r="H178" s="1124"/>
      <c r="I178" s="1124"/>
      <c r="J178" s="1124"/>
      <c r="K178" s="1124"/>
      <c r="L178" s="1124"/>
      <c r="M178" s="1124"/>
      <c r="N178" s="1124"/>
      <c r="O178" s="1124"/>
      <c r="P178" s="1124"/>
      <c r="Q178" s="1124"/>
      <c r="R178" s="1125"/>
      <c r="S178" s="109"/>
      <c r="T178" s="379"/>
      <c r="U178" s="378"/>
      <c r="V178" s="379"/>
      <c r="W178" s="378"/>
      <c r="X178" s="379"/>
      <c r="Y178" s="378"/>
      <c r="Z178" s="379"/>
      <c r="AA178" s="378"/>
      <c r="AB178" s="379"/>
      <c r="AC178" s="378"/>
      <c r="AD178" s="380"/>
      <c r="AE178" s="381"/>
      <c r="AF178" s="380"/>
      <c r="AG178" s="381"/>
      <c r="AH178" s="380"/>
      <c r="AI178" s="381"/>
      <c r="AJ178" s="380"/>
      <c r="AK178" s="381"/>
      <c r="AL178" s="380"/>
      <c r="AM178" s="381"/>
      <c r="AN178" s="380"/>
      <c r="AO178" s="381"/>
      <c r="AP178" s="380"/>
      <c r="AQ178" s="381"/>
      <c r="AR178" s="256"/>
      <c r="AS178" s="165"/>
      <c r="AT178" s="165"/>
      <c r="AU178" s="165"/>
      <c r="AV178" s="165"/>
      <c r="AW178" s="605" t="s">
        <v>567</v>
      </c>
      <c r="AX178" s="165"/>
      <c r="AY178" s="165"/>
      <c r="AZ178" s="165"/>
      <c r="BA178" s="165"/>
      <c r="BB178" s="165"/>
      <c r="BC178" s="165"/>
      <c r="BD178" s="165"/>
      <c r="BE178" s="165"/>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65"/>
      <c r="CB178" s="165"/>
      <c r="CC178" s="165"/>
      <c r="CD178" s="165"/>
      <c r="CE178" s="165"/>
      <c r="CF178" s="165"/>
      <c r="CG178" s="165"/>
      <c r="CH178" s="165"/>
      <c r="CI178" s="165"/>
      <c r="CJ178" s="165"/>
      <c r="CK178" s="165"/>
      <c r="CL178" s="165"/>
      <c r="CM178" s="165"/>
      <c r="CN178" s="165"/>
      <c r="CO178" s="165"/>
      <c r="CP178" s="165"/>
      <c r="CQ178" s="165"/>
      <c r="CR178" s="165"/>
      <c r="CS178" s="165"/>
      <c r="CT178" s="165"/>
      <c r="CU178" s="165"/>
      <c r="CV178" s="165"/>
      <c r="CW178" s="165"/>
      <c r="CX178" s="165"/>
      <c r="CY178" s="165"/>
      <c r="CZ178" s="165"/>
      <c r="DA178" s="165"/>
      <c r="DB178" s="165"/>
      <c r="DC178" s="165"/>
      <c r="DD178" s="165"/>
      <c r="DE178" s="165"/>
      <c r="DF178" s="165"/>
      <c r="DG178" s="165"/>
      <c r="DH178" s="165"/>
      <c r="DI178" s="165"/>
      <c r="DJ178" s="165"/>
      <c r="DK178" s="165"/>
      <c r="DL178" s="165"/>
      <c r="DM178" s="165"/>
      <c r="DN178" s="165"/>
      <c r="DO178" s="165"/>
      <c r="DP178" s="165"/>
      <c r="DQ178" s="165"/>
      <c r="DR178" s="165"/>
      <c r="DS178" s="165"/>
      <c r="DT178" s="165"/>
      <c r="DU178" s="165"/>
      <c r="DV178" s="165"/>
      <c r="DW178" s="165"/>
      <c r="DX178" s="165"/>
      <c r="DY178" s="165"/>
      <c r="DZ178" s="165"/>
      <c r="EA178" s="165"/>
      <c r="EB178" s="165"/>
      <c r="EC178" s="165"/>
      <c r="ED178" s="165"/>
      <c r="EE178" s="165"/>
      <c r="EF178" s="165"/>
      <c r="EG178" s="165"/>
      <c r="EH178" s="165"/>
      <c r="EI178" s="165"/>
      <c r="EJ178" s="165"/>
      <c r="EK178" s="165"/>
      <c r="EL178" s="165"/>
      <c r="EM178" s="165"/>
      <c r="EN178" s="165"/>
      <c r="EO178" s="165"/>
      <c r="EP178" s="165"/>
      <c r="EQ178" s="165"/>
      <c r="ER178" s="165"/>
      <c r="ES178" s="165"/>
      <c r="ET178" s="165"/>
      <c r="EU178" s="165"/>
      <c r="EV178" s="165"/>
      <c r="EW178" s="165"/>
      <c r="EX178" s="165"/>
      <c r="EY178" s="165"/>
      <c r="EZ178" s="165"/>
      <c r="FA178" s="165"/>
      <c r="FB178" s="165"/>
      <c r="FC178" s="165"/>
      <c r="FD178" s="165"/>
      <c r="FE178" s="165"/>
      <c r="FF178" s="165"/>
      <c r="FG178" s="165"/>
      <c r="FH178" s="165"/>
      <c r="FI178" s="165"/>
      <c r="FJ178" s="165"/>
      <c r="FK178" s="165"/>
      <c r="FL178" s="165"/>
      <c r="FM178" s="165"/>
      <c r="FN178" s="165"/>
      <c r="FO178" s="165"/>
      <c r="FP178" s="165"/>
      <c r="FQ178" s="165"/>
      <c r="FR178" s="165"/>
      <c r="FS178" s="165"/>
      <c r="FT178" s="165"/>
      <c r="FU178" s="165"/>
      <c r="FV178" s="165"/>
      <c r="FW178" s="165"/>
      <c r="FX178" s="165"/>
    </row>
    <row r="179" spans="2:180" s="162" customFormat="1" ht="14.25" customHeight="1" thickBot="1">
      <c r="B179" s="370"/>
      <c r="C179" s="383" t="s">
        <v>103</v>
      </c>
      <c r="D179" s="1126"/>
      <c r="E179" s="1127"/>
      <c r="F179" s="1127"/>
      <c r="G179" s="1127"/>
      <c r="H179" s="1127"/>
      <c r="I179" s="1127"/>
      <c r="J179" s="1127"/>
      <c r="K179" s="1127"/>
      <c r="L179" s="1127"/>
      <c r="M179" s="1127"/>
      <c r="N179" s="1127"/>
      <c r="O179" s="1127"/>
      <c r="P179" s="1127"/>
      <c r="Q179" s="1127"/>
      <c r="R179" s="1128"/>
      <c r="S179" s="110">
        <f>SUM(T179:AQ179)</f>
        <v>0</v>
      </c>
      <c r="T179" s="384"/>
      <c r="U179" s="385"/>
      <c r="V179" s="384"/>
      <c r="W179" s="385"/>
      <c r="X179" s="384"/>
      <c r="Y179" s="385"/>
      <c r="Z179" s="384"/>
      <c r="AA179" s="385"/>
      <c r="AB179" s="384"/>
      <c r="AC179" s="385"/>
      <c r="AD179" s="386"/>
      <c r="AE179" s="387"/>
      <c r="AF179" s="386"/>
      <c r="AG179" s="387"/>
      <c r="AH179" s="386"/>
      <c r="AI179" s="387"/>
      <c r="AJ179" s="386"/>
      <c r="AK179" s="387"/>
      <c r="AL179" s="386"/>
      <c r="AM179" s="387"/>
      <c r="AN179" s="386"/>
      <c r="AO179" s="387"/>
      <c r="AP179" s="386"/>
      <c r="AQ179" s="387"/>
      <c r="AR179" s="256"/>
      <c r="AS179" s="165"/>
      <c r="AT179" s="165"/>
      <c r="AU179" s="388"/>
      <c r="AV179" s="150"/>
      <c r="AW179" s="605" t="s">
        <v>568</v>
      </c>
      <c r="AX179" s="388"/>
      <c r="AY179" s="388"/>
      <c r="AZ179" s="165"/>
      <c r="BA179" s="165"/>
      <c r="BB179" s="165"/>
      <c r="BC179" s="165"/>
      <c r="BD179" s="165"/>
      <c r="BE179" s="165"/>
      <c r="BF179" s="165"/>
      <c r="BG179" s="165"/>
      <c r="BH179" s="165"/>
      <c r="BI179" s="165"/>
      <c r="BJ179" s="165"/>
      <c r="BK179" s="165"/>
      <c r="BL179" s="165"/>
      <c r="BM179" s="165"/>
      <c r="BN179" s="165"/>
      <c r="BO179" s="165"/>
      <c r="BP179" s="165"/>
      <c r="BQ179" s="165"/>
      <c r="BR179" s="165"/>
      <c r="BS179" s="165"/>
      <c r="BT179" s="165"/>
      <c r="BU179" s="165"/>
      <c r="BV179" s="165"/>
      <c r="BW179" s="165"/>
      <c r="BX179" s="165"/>
      <c r="BY179" s="165"/>
      <c r="BZ179" s="165"/>
      <c r="CA179" s="165"/>
      <c r="CB179" s="165"/>
      <c r="CC179" s="165"/>
      <c r="CD179" s="165"/>
      <c r="CE179" s="165"/>
      <c r="CF179" s="165"/>
      <c r="CG179" s="165"/>
      <c r="CH179" s="165"/>
      <c r="CI179" s="165"/>
      <c r="CJ179" s="165"/>
      <c r="CK179" s="165"/>
      <c r="CL179" s="165"/>
      <c r="CM179" s="165"/>
      <c r="CN179" s="165"/>
      <c r="CO179" s="165"/>
      <c r="CP179" s="165"/>
      <c r="CQ179" s="165"/>
      <c r="CR179" s="165"/>
      <c r="CS179" s="165"/>
      <c r="CT179" s="165"/>
      <c r="CU179" s="165"/>
      <c r="CV179" s="165"/>
      <c r="CW179" s="165"/>
      <c r="CX179" s="165"/>
      <c r="CY179" s="165"/>
      <c r="CZ179" s="165"/>
      <c r="DA179" s="165"/>
      <c r="DB179" s="165"/>
      <c r="DC179" s="165"/>
      <c r="DD179" s="165"/>
      <c r="DE179" s="165"/>
      <c r="DF179" s="165"/>
      <c r="DG179" s="165"/>
      <c r="DH179" s="165"/>
      <c r="DI179" s="165"/>
      <c r="DJ179" s="165"/>
      <c r="DK179" s="165"/>
      <c r="DL179" s="165"/>
      <c r="DM179" s="165"/>
      <c r="DN179" s="165"/>
      <c r="DO179" s="165"/>
      <c r="DP179" s="165"/>
      <c r="DQ179" s="165"/>
      <c r="DR179" s="165"/>
      <c r="DS179" s="165"/>
      <c r="DT179" s="165"/>
      <c r="DU179" s="165"/>
      <c r="DV179" s="165"/>
      <c r="DW179" s="165"/>
      <c r="DX179" s="165"/>
      <c r="DY179" s="165"/>
      <c r="DZ179" s="165"/>
      <c r="EA179" s="165"/>
      <c r="EB179" s="165"/>
      <c r="EC179" s="165"/>
      <c r="ED179" s="165"/>
      <c r="EE179" s="165"/>
      <c r="EF179" s="165"/>
      <c r="EG179" s="165"/>
      <c r="EH179" s="165"/>
      <c r="EI179" s="165"/>
      <c r="EJ179" s="165"/>
      <c r="EK179" s="165"/>
      <c r="EL179" s="165"/>
      <c r="EM179" s="165"/>
      <c r="EN179" s="165"/>
      <c r="EO179" s="165"/>
      <c r="EP179" s="165"/>
      <c r="EQ179" s="165"/>
      <c r="ER179" s="165"/>
      <c r="ES179" s="165"/>
      <c r="ET179" s="165"/>
      <c r="EU179" s="165"/>
      <c r="EV179" s="165"/>
      <c r="EW179" s="165"/>
      <c r="EX179" s="165"/>
      <c r="EY179" s="165"/>
      <c r="EZ179" s="165"/>
      <c r="FA179" s="165"/>
      <c r="FB179" s="165"/>
      <c r="FC179" s="165"/>
      <c r="FD179" s="165"/>
      <c r="FE179" s="165"/>
      <c r="FF179" s="165"/>
      <c r="FG179" s="165"/>
      <c r="FH179" s="165"/>
      <c r="FI179" s="165"/>
      <c r="FJ179" s="165"/>
      <c r="FK179" s="165"/>
      <c r="FL179" s="165"/>
      <c r="FM179" s="165"/>
      <c r="FN179" s="165"/>
      <c r="FO179" s="165"/>
      <c r="FP179" s="165"/>
      <c r="FQ179" s="165"/>
      <c r="FR179" s="165"/>
      <c r="FS179" s="165"/>
      <c r="FT179" s="165"/>
      <c r="FU179" s="165"/>
      <c r="FV179" s="165"/>
      <c r="FW179" s="165"/>
      <c r="FX179" s="165"/>
    </row>
    <row r="180" spans="2:180" s="162" customFormat="1" ht="14.25" customHeight="1" thickBot="1">
      <c r="B180" s="370"/>
      <c r="C180" s="375">
        <v>1</v>
      </c>
      <c r="D180" s="966">
        <f>J131</f>
        <v>0</v>
      </c>
      <c r="E180" s="967"/>
      <c r="F180" s="967"/>
      <c r="G180" s="967"/>
      <c r="H180" s="967"/>
      <c r="I180" s="967"/>
      <c r="J180" s="967"/>
      <c r="K180" s="967"/>
      <c r="L180" s="967"/>
      <c r="M180" s="967"/>
      <c r="N180" s="967"/>
      <c r="O180" s="967"/>
      <c r="P180" s="967"/>
      <c r="Q180" s="967"/>
      <c r="R180" s="968"/>
      <c r="S180" s="376">
        <f>SUM(S181:S186)</f>
        <v>0</v>
      </c>
      <c r="T180" s="389"/>
      <c r="U180" s="389"/>
      <c r="V180" s="389"/>
      <c r="W180" s="389"/>
      <c r="X180" s="389"/>
      <c r="Y180" s="389"/>
      <c r="Z180" s="389"/>
      <c r="AA180" s="389"/>
      <c r="AB180" s="389"/>
      <c r="AC180" s="389"/>
      <c r="AD180" s="390"/>
      <c r="AE180" s="390"/>
      <c r="AF180" s="390"/>
      <c r="AG180" s="390"/>
      <c r="AH180" s="390"/>
      <c r="AI180" s="390"/>
      <c r="AJ180" s="390"/>
      <c r="AK180" s="390"/>
      <c r="AL180" s="390"/>
      <c r="AM180" s="390"/>
      <c r="AN180" s="390"/>
      <c r="AO180" s="390"/>
      <c r="AP180" s="390"/>
      <c r="AQ180" s="391"/>
      <c r="AR180" s="256"/>
      <c r="AS180" s="165"/>
      <c r="AT180" s="165"/>
      <c r="AU180" s="388"/>
      <c r="AV180" s="150"/>
      <c r="AW180" s="605" t="s">
        <v>569</v>
      </c>
      <c r="AX180" s="388"/>
      <c r="AY180" s="388"/>
      <c r="AZ180" s="165"/>
      <c r="BA180" s="165"/>
      <c r="BB180" s="165"/>
      <c r="BC180" s="165"/>
      <c r="BD180" s="165"/>
      <c r="BE180" s="165"/>
      <c r="BF180" s="165"/>
      <c r="BG180" s="165"/>
      <c r="BH180" s="165"/>
      <c r="BI180" s="165"/>
      <c r="BJ180" s="165"/>
      <c r="BK180" s="165"/>
      <c r="BL180" s="165"/>
      <c r="BM180" s="165"/>
      <c r="BN180" s="165"/>
      <c r="BO180" s="165"/>
      <c r="BP180" s="165"/>
      <c r="BQ180" s="165"/>
      <c r="BR180" s="165"/>
      <c r="BS180" s="165"/>
      <c r="BT180" s="165"/>
      <c r="BU180" s="165"/>
      <c r="BV180" s="165"/>
      <c r="BW180" s="165"/>
      <c r="BX180" s="165"/>
      <c r="BY180" s="165"/>
      <c r="BZ180" s="165"/>
      <c r="CA180" s="165"/>
      <c r="CB180" s="165"/>
      <c r="CC180" s="165"/>
      <c r="CD180" s="165"/>
      <c r="CE180" s="165"/>
      <c r="CF180" s="165"/>
      <c r="CG180" s="165"/>
      <c r="CH180" s="165"/>
      <c r="CI180" s="165"/>
      <c r="CJ180" s="165"/>
      <c r="CK180" s="165"/>
      <c r="CL180" s="165"/>
      <c r="CM180" s="165"/>
      <c r="CN180" s="165"/>
      <c r="CO180" s="165"/>
      <c r="CP180" s="165"/>
      <c r="CQ180" s="165"/>
      <c r="CR180" s="165"/>
      <c r="CS180" s="165"/>
      <c r="CT180" s="165"/>
      <c r="CU180" s="165"/>
      <c r="CV180" s="165"/>
      <c r="CW180" s="165"/>
      <c r="CX180" s="165"/>
      <c r="CY180" s="165"/>
      <c r="CZ180" s="165"/>
      <c r="DA180" s="165"/>
      <c r="DB180" s="165"/>
      <c r="DC180" s="165"/>
      <c r="DD180" s="165"/>
      <c r="DE180" s="165"/>
      <c r="DF180" s="165"/>
      <c r="DG180" s="165"/>
      <c r="DH180" s="165"/>
      <c r="DI180" s="165"/>
      <c r="DJ180" s="165"/>
      <c r="DK180" s="165"/>
      <c r="DL180" s="165"/>
      <c r="DM180" s="165"/>
      <c r="DN180" s="165"/>
      <c r="DO180" s="165"/>
      <c r="DP180" s="165"/>
      <c r="DQ180" s="165"/>
      <c r="DR180" s="165"/>
      <c r="DS180" s="165"/>
      <c r="DT180" s="165"/>
      <c r="DU180" s="165"/>
      <c r="DV180" s="165"/>
      <c r="DW180" s="165"/>
      <c r="DX180" s="165"/>
      <c r="DY180" s="165"/>
      <c r="DZ180" s="165"/>
      <c r="EA180" s="165"/>
      <c r="EB180" s="165"/>
      <c r="EC180" s="165"/>
      <c r="ED180" s="165"/>
      <c r="EE180" s="165"/>
      <c r="EF180" s="165"/>
      <c r="EG180" s="165"/>
      <c r="EH180" s="165"/>
      <c r="EI180" s="165"/>
      <c r="EJ180" s="165"/>
      <c r="EK180" s="165"/>
      <c r="EL180" s="165"/>
      <c r="EM180" s="165"/>
      <c r="EN180" s="165"/>
      <c r="EO180" s="165"/>
      <c r="EP180" s="165"/>
      <c r="EQ180" s="165"/>
      <c r="ER180" s="165"/>
      <c r="ES180" s="165"/>
      <c r="ET180" s="165"/>
      <c r="EU180" s="165"/>
      <c r="EV180" s="165"/>
      <c r="EW180" s="165"/>
      <c r="EX180" s="165"/>
      <c r="EY180" s="165"/>
      <c r="EZ180" s="165"/>
      <c r="FA180" s="165"/>
      <c r="FB180" s="165"/>
      <c r="FC180" s="165"/>
      <c r="FD180" s="165"/>
      <c r="FE180" s="165"/>
      <c r="FF180" s="165"/>
      <c r="FG180" s="165"/>
      <c r="FH180" s="165"/>
      <c r="FI180" s="165"/>
      <c r="FJ180" s="165"/>
      <c r="FK180" s="165"/>
      <c r="FL180" s="165"/>
      <c r="FM180" s="165"/>
      <c r="FN180" s="165"/>
      <c r="FO180" s="165"/>
      <c r="FP180" s="165"/>
      <c r="FQ180" s="165"/>
      <c r="FR180" s="165"/>
      <c r="FS180" s="165"/>
      <c r="FT180" s="165"/>
      <c r="FU180" s="165"/>
      <c r="FV180" s="165"/>
      <c r="FW180" s="165"/>
      <c r="FX180" s="165"/>
    </row>
    <row r="181" spans="2:180" s="162" customFormat="1" ht="14.25" customHeight="1" thickBot="1">
      <c r="B181" s="370"/>
      <c r="C181" s="47" t="s">
        <v>104</v>
      </c>
      <c r="D181" s="971"/>
      <c r="E181" s="972"/>
      <c r="F181" s="972"/>
      <c r="G181" s="972"/>
      <c r="H181" s="972"/>
      <c r="I181" s="972"/>
      <c r="J181" s="972"/>
      <c r="K181" s="972"/>
      <c r="L181" s="972"/>
      <c r="M181" s="972"/>
      <c r="N181" s="972"/>
      <c r="O181" s="972"/>
      <c r="P181" s="972"/>
      <c r="Q181" s="972"/>
      <c r="R181" s="973"/>
      <c r="S181" s="405">
        <f t="shared" ref="S181:S186" si="1">SUM(T181:AQ181)</f>
        <v>0</v>
      </c>
      <c r="T181" s="48"/>
      <c r="U181" s="49"/>
      <c r="V181" s="48"/>
      <c r="W181" s="50"/>
      <c r="X181" s="48"/>
      <c r="Y181" s="49"/>
      <c r="Z181" s="379"/>
      <c r="AA181" s="378"/>
      <c r="AB181" s="379"/>
      <c r="AC181" s="49"/>
      <c r="AD181" s="393"/>
      <c r="AE181" s="394"/>
      <c r="AF181" s="393"/>
      <c r="AG181" s="394"/>
      <c r="AH181" s="393"/>
      <c r="AI181" s="394"/>
      <c r="AJ181" s="393"/>
      <c r="AK181" s="394"/>
      <c r="AL181" s="393"/>
      <c r="AM181" s="394"/>
      <c r="AN181" s="393"/>
      <c r="AO181" s="394"/>
      <c r="AP181" s="393"/>
      <c r="AQ181" s="394"/>
      <c r="AR181" s="256"/>
      <c r="AS181" s="165"/>
      <c r="AT181" s="165"/>
      <c r="AU181" s="151"/>
      <c r="AV181" s="150"/>
      <c r="AW181" s="605" t="s">
        <v>570</v>
      </c>
      <c r="AX181" s="388"/>
      <c r="AY181" s="388"/>
      <c r="AZ181" s="165"/>
      <c r="BA181" s="165"/>
      <c r="BB181" s="165"/>
      <c r="BC181" s="165"/>
      <c r="BD181" s="165"/>
      <c r="BE181" s="165"/>
      <c r="BF181" s="165"/>
      <c r="BG181" s="165"/>
      <c r="BH181" s="165"/>
      <c r="BI181" s="165"/>
      <c r="BJ181" s="165"/>
      <c r="BK181" s="165"/>
      <c r="BL181" s="165"/>
      <c r="BM181" s="165"/>
      <c r="BN181" s="165"/>
      <c r="BO181" s="165"/>
      <c r="BP181" s="165"/>
      <c r="BQ181" s="165"/>
      <c r="BR181" s="165"/>
      <c r="BS181" s="165"/>
      <c r="BT181" s="165"/>
      <c r="BU181" s="165"/>
      <c r="BV181" s="165"/>
      <c r="BW181" s="165"/>
      <c r="BX181" s="165"/>
      <c r="BY181" s="165"/>
      <c r="BZ181" s="165"/>
      <c r="CA181" s="165"/>
      <c r="CB181" s="165"/>
      <c r="CC181" s="165"/>
      <c r="CD181" s="165"/>
      <c r="CE181" s="165"/>
      <c r="CF181" s="165"/>
      <c r="CG181" s="165"/>
      <c r="CH181" s="165"/>
      <c r="CI181" s="165"/>
      <c r="CJ181" s="165"/>
      <c r="CK181" s="165"/>
      <c r="CL181" s="165"/>
      <c r="CM181" s="165"/>
      <c r="CN181" s="165"/>
      <c r="CO181" s="165"/>
      <c r="CP181" s="165"/>
      <c r="CQ181" s="165"/>
      <c r="CR181" s="165"/>
      <c r="CS181" s="165"/>
      <c r="CT181" s="165"/>
      <c r="CU181" s="165"/>
      <c r="CV181" s="165"/>
      <c r="CW181" s="165"/>
      <c r="CX181" s="165"/>
      <c r="CY181" s="165"/>
      <c r="CZ181" s="165"/>
      <c r="DA181" s="165"/>
      <c r="DB181" s="165"/>
      <c r="DC181" s="165"/>
      <c r="DD181" s="165"/>
      <c r="DE181" s="165"/>
      <c r="DF181" s="165"/>
      <c r="DG181" s="165"/>
      <c r="DH181" s="165"/>
      <c r="DI181" s="165"/>
      <c r="DJ181" s="165"/>
      <c r="DK181" s="165"/>
      <c r="DL181" s="165"/>
      <c r="DM181" s="165"/>
      <c r="DN181" s="165"/>
      <c r="DO181" s="165"/>
      <c r="DP181" s="165"/>
      <c r="DQ181" s="165"/>
      <c r="DR181" s="165"/>
      <c r="DS181" s="165"/>
      <c r="DT181" s="165"/>
      <c r="DU181" s="165"/>
      <c r="DV181" s="165"/>
      <c r="DW181" s="165"/>
      <c r="DX181" s="165"/>
      <c r="DY181" s="165"/>
      <c r="DZ181" s="165"/>
      <c r="EA181" s="165"/>
      <c r="EB181" s="165"/>
      <c r="EC181" s="165"/>
      <c r="ED181" s="165"/>
      <c r="EE181" s="165"/>
      <c r="EF181" s="165"/>
      <c r="EG181" s="165"/>
      <c r="EH181" s="165"/>
      <c r="EI181" s="165"/>
      <c r="EJ181" s="165"/>
      <c r="EK181" s="165"/>
      <c r="EL181" s="165"/>
      <c r="EM181" s="165"/>
      <c r="EN181" s="165"/>
      <c r="EO181" s="165"/>
      <c r="EP181" s="165"/>
      <c r="EQ181" s="165"/>
      <c r="ER181" s="165"/>
      <c r="ES181" s="165"/>
      <c r="ET181" s="165"/>
      <c r="EU181" s="165"/>
      <c r="EV181" s="165"/>
      <c r="EW181" s="165"/>
      <c r="EX181" s="165"/>
      <c r="EY181" s="165"/>
      <c r="EZ181" s="165"/>
      <c r="FA181" s="165"/>
      <c r="FB181" s="165"/>
      <c r="FC181" s="165"/>
      <c r="FD181" s="165"/>
      <c r="FE181" s="165"/>
      <c r="FF181" s="165"/>
      <c r="FG181" s="165"/>
      <c r="FH181" s="165"/>
      <c r="FI181" s="165"/>
      <c r="FJ181" s="165"/>
      <c r="FK181" s="165"/>
      <c r="FL181" s="165"/>
      <c r="FM181" s="165"/>
      <c r="FN181" s="165"/>
      <c r="FO181" s="165"/>
      <c r="FP181" s="165"/>
      <c r="FQ181" s="165"/>
      <c r="FR181" s="165"/>
      <c r="FS181" s="165"/>
      <c r="FT181" s="165"/>
      <c r="FU181" s="165"/>
      <c r="FV181" s="165"/>
      <c r="FW181" s="165"/>
      <c r="FX181" s="165"/>
    </row>
    <row r="182" spans="2:180" s="162" customFormat="1" ht="14.25" customHeight="1">
      <c r="B182" s="370"/>
      <c r="C182" s="51" t="s">
        <v>105</v>
      </c>
      <c r="D182" s="971"/>
      <c r="E182" s="972"/>
      <c r="F182" s="972"/>
      <c r="G182" s="972"/>
      <c r="H182" s="972"/>
      <c r="I182" s="972"/>
      <c r="J182" s="972"/>
      <c r="K182" s="972"/>
      <c r="L182" s="972"/>
      <c r="M182" s="972"/>
      <c r="N182" s="972"/>
      <c r="O182" s="972"/>
      <c r="P182" s="972"/>
      <c r="Q182" s="972"/>
      <c r="R182" s="973"/>
      <c r="S182" s="392">
        <f t="shared" si="1"/>
        <v>0</v>
      </c>
      <c r="T182" s="52"/>
      <c r="U182" s="53"/>
      <c r="V182" s="52"/>
      <c r="W182" s="45"/>
      <c r="X182" s="52"/>
      <c r="Y182" s="53"/>
      <c r="Z182" s="395"/>
      <c r="AA182" s="396"/>
      <c r="AB182" s="395"/>
      <c r="AC182" s="53"/>
      <c r="AD182" s="397"/>
      <c r="AE182" s="398"/>
      <c r="AF182" s="397"/>
      <c r="AG182" s="398"/>
      <c r="AH182" s="397"/>
      <c r="AI182" s="398"/>
      <c r="AJ182" s="397"/>
      <c r="AK182" s="398"/>
      <c r="AL182" s="397"/>
      <c r="AM182" s="398"/>
      <c r="AN182" s="397"/>
      <c r="AO182" s="398"/>
      <c r="AP182" s="397"/>
      <c r="AQ182" s="398"/>
      <c r="AR182" s="256"/>
      <c r="AS182" s="165"/>
      <c r="AT182" s="165"/>
      <c r="AU182" s="151"/>
      <c r="AV182" s="150"/>
      <c r="AW182" s="605" t="s">
        <v>571</v>
      </c>
      <c r="AX182" s="388"/>
      <c r="AY182" s="388"/>
      <c r="AZ182" s="165"/>
      <c r="BA182" s="165"/>
      <c r="BB182" s="165"/>
      <c r="BC182" s="165"/>
      <c r="BD182" s="165"/>
      <c r="BE182" s="165"/>
      <c r="BF182" s="165"/>
      <c r="BG182" s="165"/>
      <c r="BH182" s="165"/>
      <c r="BI182" s="165"/>
      <c r="BJ182" s="165"/>
      <c r="BK182" s="165"/>
      <c r="BL182" s="165"/>
      <c r="BM182" s="165"/>
      <c r="BN182" s="165"/>
      <c r="BO182" s="165"/>
      <c r="BP182" s="165"/>
      <c r="BQ182" s="165"/>
      <c r="BR182" s="165"/>
      <c r="BS182" s="165"/>
      <c r="BT182" s="165"/>
      <c r="BU182" s="165"/>
      <c r="BV182" s="165"/>
      <c r="BW182" s="165"/>
      <c r="BX182" s="165"/>
      <c r="BY182" s="165"/>
      <c r="BZ182" s="165"/>
      <c r="CA182" s="165"/>
      <c r="CB182" s="165"/>
      <c r="CC182" s="165"/>
      <c r="CD182" s="165"/>
      <c r="CE182" s="165"/>
      <c r="CF182" s="165"/>
      <c r="CG182" s="165"/>
      <c r="CH182" s="165"/>
      <c r="CI182" s="165"/>
      <c r="CJ182" s="165"/>
      <c r="CK182" s="165"/>
      <c r="CL182" s="165"/>
      <c r="CM182" s="165"/>
      <c r="CN182" s="165"/>
      <c r="CO182" s="165"/>
      <c r="CP182" s="165"/>
      <c r="CQ182" s="165"/>
      <c r="CR182" s="165"/>
      <c r="CS182" s="165"/>
      <c r="CT182" s="165"/>
      <c r="CU182" s="165"/>
      <c r="CV182" s="165"/>
      <c r="CW182" s="165"/>
      <c r="CX182" s="165"/>
      <c r="CY182" s="165"/>
      <c r="CZ182" s="165"/>
      <c r="DA182" s="165"/>
      <c r="DB182" s="165"/>
      <c r="DC182" s="165"/>
      <c r="DD182" s="165"/>
      <c r="DE182" s="165"/>
      <c r="DF182" s="165"/>
      <c r="DG182" s="165"/>
      <c r="DH182" s="165"/>
      <c r="DI182" s="165"/>
      <c r="DJ182" s="165"/>
      <c r="DK182" s="165"/>
      <c r="DL182" s="165"/>
      <c r="DM182" s="165"/>
      <c r="DN182" s="165"/>
      <c r="DO182" s="165"/>
      <c r="DP182" s="165"/>
      <c r="DQ182" s="165"/>
      <c r="DR182" s="165"/>
      <c r="DS182" s="165"/>
      <c r="DT182" s="165"/>
      <c r="DU182" s="165"/>
      <c r="DV182" s="165"/>
      <c r="DW182" s="165"/>
      <c r="DX182" s="165"/>
      <c r="DY182" s="165"/>
      <c r="DZ182" s="165"/>
      <c r="EA182" s="165"/>
      <c r="EB182" s="165"/>
      <c r="EC182" s="165"/>
      <c r="ED182" s="165"/>
      <c r="EE182" s="165"/>
      <c r="EF182" s="165"/>
      <c r="EG182" s="165"/>
      <c r="EH182" s="165"/>
      <c r="EI182" s="165"/>
      <c r="EJ182" s="165"/>
      <c r="EK182" s="165"/>
      <c r="EL182" s="165"/>
      <c r="EM182" s="165"/>
      <c r="EN182" s="165"/>
      <c r="EO182" s="165"/>
      <c r="EP182" s="165"/>
      <c r="EQ182" s="165"/>
      <c r="ER182" s="165"/>
      <c r="ES182" s="165"/>
      <c r="ET182" s="165"/>
      <c r="EU182" s="165"/>
      <c r="EV182" s="165"/>
      <c r="EW182" s="165"/>
      <c r="EX182" s="165"/>
      <c r="EY182" s="165"/>
      <c r="EZ182" s="165"/>
      <c r="FA182" s="165"/>
      <c r="FB182" s="165"/>
      <c r="FC182" s="165"/>
      <c r="FD182" s="165"/>
      <c r="FE182" s="165"/>
      <c r="FF182" s="165"/>
      <c r="FG182" s="165"/>
      <c r="FH182" s="165"/>
      <c r="FI182" s="165"/>
      <c r="FJ182" s="165"/>
      <c r="FK182" s="165"/>
      <c r="FL182" s="165"/>
      <c r="FM182" s="165"/>
      <c r="FN182" s="165"/>
      <c r="FO182" s="165"/>
      <c r="FP182" s="165"/>
      <c r="FQ182" s="165"/>
      <c r="FR182" s="165"/>
      <c r="FS182" s="165"/>
      <c r="FT182" s="165"/>
      <c r="FU182" s="165"/>
      <c r="FV182" s="165"/>
      <c r="FW182" s="165"/>
      <c r="FX182" s="165"/>
    </row>
    <row r="183" spans="2:180" s="162" customFormat="1" ht="14.25" customHeight="1">
      <c r="B183" s="370"/>
      <c r="C183" s="54" t="s">
        <v>106</v>
      </c>
      <c r="D183" s="957"/>
      <c r="E183" s="958"/>
      <c r="F183" s="958"/>
      <c r="G183" s="958"/>
      <c r="H183" s="958"/>
      <c r="I183" s="958"/>
      <c r="J183" s="958"/>
      <c r="K183" s="958"/>
      <c r="L183" s="958"/>
      <c r="M183" s="958"/>
      <c r="N183" s="958"/>
      <c r="O183" s="958"/>
      <c r="P183" s="958"/>
      <c r="Q183" s="958"/>
      <c r="R183" s="959"/>
      <c r="S183" s="392">
        <f t="shared" si="1"/>
        <v>0</v>
      </c>
      <c r="T183" s="52"/>
      <c r="U183" s="53"/>
      <c r="V183" s="52"/>
      <c r="W183" s="45"/>
      <c r="X183" s="52"/>
      <c r="Y183" s="53"/>
      <c r="Z183" s="395"/>
      <c r="AA183" s="396"/>
      <c r="AB183" s="395"/>
      <c r="AC183" s="53"/>
      <c r="AD183" s="397"/>
      <c r="AE183" s="398"/>
      <c r="AF183" s="397"/>
      <c r="AG183" s="398"/>
      <c r="AH183" s="397"/>
      <c r="AI183" s="398"/>
      <c r="AJ183" s="397"/>
      <c r="AK183" s="398"/>
      <c r="AL183" s="397"/>
      <c r="AM183" s="398"/>
      <c r="AN183" s="397"/>
      <c r="AO183" s="398"/>
      <c r="AP183" s="397"/>
      <c r="AQ183" s="398"/>
      <c r="AR183" s="256"/>
      <c r="AS183" s="165"/>
      <c r="AT183" s="165"/>
      <c r="AU183" s="151"/>
      <c r="AV183" s="150"/>
      <c r="AW183" s="605" t="s">
        <v>572</v>
      </c>
      <c r="AX183" s="388"/>
      <c r="AY183" s="388"/>
      <c r="AZ183" s="165"/>
      <c r="BA183" s="165"/>
      <c r="BB183" s="165"/>
      <c r="BC183" s="165"/>
      <c r="BD183" s="165"/>
      <c r="BE183" s="165"/>
      <c r="BF183" s="165"/>
      <c r="BG183" s="165"/>
      <c r="BH183" s="165"/>
      <c r="BI183" s="165"/>
      <c r="BJ183" s="165"/>
      <c r="BK183" s="165"/>
      <c r="BL183" s="165"/>
      <c r="BM183" s="165"/>
      <c r="BN183" s="165"/>
      <c r="BO183" s="165"/>
      <c r="BP183" s="165"/>
      <c r="BQ183" s="165"/>
      <c r="BR183" s="165"/>
      <c r="BS183" s="165"/>
      <c r="BT183" s="165"/>
      <c r="BU183" s="165"/>
      <c r="BV183" s="165"/>
      <c r="BW183" s="165"/>
      <c r="BX183" s="165"/>
      <c r="BY183" s="165"/>
      <c r="BZ183" s="165"/>
      <c r="CA183" s="165"/>
      <c r="CB183" s="165"/>
      <c r="CC183" s="165"/>
      <c r="CD183" s="165"/>
      <c r="CE183" s="165"/>
      <c r="CF183" s="165"/>
      <c r="CG183" s="165"/>
      <c r="CH183" s="165"/>
      <c r="CI183" s="165"/>
      <c r="CJ183" s="165"/>
      <c r="CK183" s="165"/>
      <c r="CL183" s="165"/>
      <c r="CM183" s="165"/>
      <c r="CN183" s="165"/>
      <c r="CO183" s="165"/>
      <c r="CP183" s="165"/>
      <c r="CQ183" s="165"/>
      <c r="CR183" s="165"/>
      <c r="CS183" s="165"/>
      <c r="CT183" s="165"/>
      <c r="CU183" s="165"/>
      <c r="CV183" s="165"/>
      <c r="CW183" s="165"/>
      <c r="CX183" s="165"/>
      <c r="CY183" s="165"/>
      <c r="CZ183" s="165"/>
      <c r="DA183" s="165"/>
      <c r="DB183" s="165"/>
      <c r="DC183" s="165"/>
      <c r="DD183" s="165"/>
      <c r="DE183" s="165"/>
      <c r="DF183" s="165"/>
      <c r="DG183" s="165"/>
      <c r="DH183" s="165"/>
      <c r="DI183" s="165"/>
      <c r="DJ183" s="165"/>
      <c r="DK183" s="165"/>
      <c r="DL183" s="165"/>
      <c r="DM183" s="165"/>
      <c r="DN183" s="165"/>
      <c r="DO183" s="165"/>
      <c r="DP183" s="165"/>
      <c r="DQ183" s="165"/>
      <c r="DR183" s="165"/>
      <c r="DS183" s="165"/>
      <c r="DT183" s="165"/>
      <c r="DU183" s="165"/>
      <c r="DV183" s="165"/>
      <c r="DW183" s="165"/>
      <c r="DX183" s="165"/>
      <c r="DY183" s="165"/>
      <c r="DZ183" s="165"/>
      <c r="EA183" s="165"/>
      <c r="EB183" s="165"/>
      <c r="EC183" s="165"/>
      <c r="ED183" s="165"/>
      <c r="EE183" s="165"/>
      <c r="EF183" s="165"/>
      <c r="EG183" s="165"/>
      <c r="EH183" s="165"/>
      <c r="EI183" s="165"/>
      <c r="EJ183" s="165"/>
      <c r="EK183" s="165"/>
      <c r="EL183" s="165"/>
      <c r="EM183" s="165"/>
      <c r="EN183" s="165"/>
      <c r="EO183" s="165"/>
      <c r="EP183" s="165"/>
      <c r="EQ183" s="165"/>
      <c r="ER183" s="165"/>
      <c r="ES183" s="165"/>
      <c r="ET183" s="165"/>
      <c r="EU183" s="165"/>
      <c r="EV183" s="165"/>
      <c r="EW183" s="165"/>
      <c r="EX183" s="165"/>
      <c r="EY183" s="165"/>
      <c r="EZ183" s="165"/>
      <c r="FA183" s="165"/>
      <c r="FB183" s="165"/>
      <c r="FC183" s="165"/>
      <c r="FD183" s="165"/>
      <c r="FE183" s="165"/>
      <c r="FF183" s="165"/>
      <c r="FG183" s="165"/>
      <c r="FH183" s="165"/>
      <c r="FI183" s="165"/>
      <c r="FJ183" s="165"/>
      <c r="FK183" s="165"/>
      <c r="FL183" s="165"/>
      <c r="FM183" s="165"/>
      <c r="FN183" s="165"/>
      <c r="FO183" s="165"/>
      <c r="FP183" s="165"/>
      <c r="FQ183" s="165"/>
      <c r="FR183" s="165"/>
      <c r="FS183" s="165"/>
      <c r="FT183" s="165"/>
      <c r="FU183" s="165"/>
      <c r="FV183" s="165"/>
      <c r="FW183" s="165"/>
      <c r="FX183" s="165"/>
    </row>
    <row r="184" spans="2:180" s="162" customFormat="1" ht="14.25" customHeight="1">
      <c r="B184" s="370"/>
      <c r="C184" s="51" t="s">
        <v>107</v>
      </c>
      <c r="D184" s="957"/>
      <c r="E184" s="958"/>
      <c r="F184" s="958"/>
      <c r="G184" s="958"/>
      <c r="H184" s="958"/>
      <c r="I184" s="958"/>
      <c r="J184" s="958"/>
      <c r="K184" s="958"/>
      <c r="L184" s="958"/>
      <c r="M184" s="958"/>
      <c r="N184" s="958"/>
      <c r="O184" s="958"/>
      <c r="P184" s="958"/>
      <c r="Q184" s="958"/>
      <c r="R184" s="959"/>
      <c r="S184" s="392">
        <f t="shared" si="1"/>
        <v>0</v>
      </c>
      <c r="T184" s="52"/>
      <c r="U184" s="53"/>
      <c r="V184" s="52"/>
      <c r="W184" s="45"/>
      <c r="X184" s="52"/>
      <c r="Y184" s="53"/>
      <c r="Z184" s="395"/>
      <c r="AA184" s="396"/>
      <c r="AB184" s="395"/>
      <c r="AC184" s="53"/>
      <c r="AD184" s="397"/>
      <c r="AE184" s="398"/>
      <c r="AF184" s="397"/>
      <c r="AG184" s="398"/>
      <c r="AH184" s="397"/>
      <c r="AI184" s="398"/>
      <c r="AJ184" s="397"/>
      <c r="AK184" s="398"/>
      <c r="AL184" s="397"/>
      <c r="AM184" s="398"/>
      <c r="AN184" s="397"/>
      <c r="AO184" s="398"/>
      <c r="AP184" s="397"/>
      <c r="AQ184" s="398"/>
      <c r="AR184" s="256"/>
      <c r="AS184" s="165"/>
      <c r="AT184" s="165"/>
      <c r="AU184" s="151"/>
      <c r="AV184" s="150"/>
      <c r="AW184" s="605" t="s">
        <v>573</v>
      </c>
      <c r="AX184" s="388"/>
      <c r="AY184" s="388"/>
      <c r="AZ184" s="165"/>
      <c r="BA184" s="165"/>
      <c r="BB184" s="165"/>
      <c r="BC184" s="165"/>
      <c r="BD184" s="165"/>
      <c r="BE184" s="165"/>
      <c r="BF184" s="165"/>
      <c r="BG184" s="165"/>
      <c r="BH184" s="165"/>
      <c r="BI184" s="165"/>
      <c r="BJ184" s="165"/>
      <c r="BK184" s="165"/>
      <c r="BL184" s="165"/>
      <c r="BM184" s="165"/>
      <c r="BN184" s="165"/>
      <c r="BO184" s="165"/>
      <c r="BP184" s="165"/>
      <c r="BQ184" s="165"/>
      <c r="BR184" s="165"/>
      <c r="BS184" s="165"/>
      <c r="BT184" s="165"/>
      <c r="BU184" s="165"/>
      <c r="BV184" s="165"/>
      <c r="BW184" s="165"/>
      <c r="BX184" s="165"/>
      <c r="BY184" s="165"/>
      <c r="BZ184" s="165"/>
      <c r="CA184" s="165"/>
      <c r="CB184" s="165"/>
      <c r="CC184" s="165"/>
      <c r="CD184" s="165"/>
      <c r="CE184" s="165"/>
      <c r="CF184" s="165"/>
      <c r="CG184" s="165"/>
      <c r="CH184" s="165"/>
      <c r="CI184" s="165"/>
      <c r="CJ184" s="165"/>
      <c r="CK184" s="165"/>
      <c r="CL184" s="165"/>
      <c r="CM184" s="165"/>
      <c r="CN184" s="165"/>
      <c r="CO184" s="165"/>
      <c r="CP184" s="165"/>
      <c r="CQ184" s="165"/>
      <c r="CR184" s="165"/>
      <c r="CS184" s="165"/>
      <c r="CT184" s="165"/>
      <c r="CU184" s="165"/>
      <c r="CV184" s="165"/>
      <c r="CW184" s="165"/>
      <c r="CX184" s="165"/>
      <c r="CY184" s="165"/>
      <c r="CZ184" s="165"/>
      <c r="DA184" s="165"/>
      <c r="DB184" s="165"/>
      <c r="DC184" s="165"/>
      <c r="DD184" s="165"/>
      <c r="DE184" s="165"/>
      <c r="DF184" s="165"/>
      <c r="DG184" s="165"/>
      <c r="DH184" s="165"/>
      <c r="DI184" s="165"/>
      <c r="DJ184" s="165"/>
      <c r="DK184" s="165"/>
      <c r="DL184" s="165"/>
      <c r="DM184" s="165"/>
      <c r="DN184" s="165"/>
      <c r="DO184" s="165"/>
      <c r="DP184" s="165"/>
      <c r="DQ184" s="165"/>
      <c r="DR184" s="165"/>
      <c r="DS184" s="165"/>
      <c r="DT184" s="165"/>
      <c r="DU184" s="165"/>
      <c r="DV184" s="165"/>
      <c r="DW184" s="165"/>
      <c r="DX184" s="165"/>
      <c r="DY184" s="165"/>
      <c r="DZ184" s="165"/>
      <c r="EA184" s="165"/>
      <c r="EB184" s="165"/>
      <c r="EC184" s="165"/>
      <c r="ED184" s="165"/>
      <c r="EE184" s="165"/>
      <c r="EF184" s="165"/>
      <c r="EG184" s="165"/>
      <c r="EH184" s="165"/>
      <c r="EI184" s="165"/>
      <c r="EJ184" s="165"/>
      <c r="EK184" s="165"/>
      <c r="EL184" s="165"/>
      <c r="EM184" s="165"/>
      <c r="EN184" s="165"/>
      <c r="EO184" s="165"/>
      <c r="EP184" s="165"/>
      <c r="EQ184" s="165"/>
      <c r="ER184" s="165"/>
      <c r="ES184" s="165"/>
      <c r="ET184" s="165"/>
      <c r="EU184" s="165"/>
      <c r="EV184" s="165"/>
      <c r="EW184" s="165"/>
      <c r="EX184" s="165"/>
      <c r="EY184" s="165"/>
      <c r="EZ184" s="165"/>
      <c r="FA184" s="165"/>
      <c r="FB184" s="165"/>
      <c r="FC184" s="165"/>
      <c r="FD184" s="165"/>
      <c r="FE184" s="165"/>
      <c r="FF184" s="165"/>
      <c r="FG184" s="165"/>
      <c r="FH184" s="165"/>
      <c r="FI184" s="165"/>
      <c r="FJ184" s="165"/>
      <c r="FK184" s="165"/>
      <c r="FL184" s="165"/>
      <c r="FM184" s="165"/>
      <c r="FN184" s="165"/>
      <c r="FO184" s="165"/>
      <c r="FP184" s="165"/>
      <c r="FQ184" s="165"/>
      <c r="FR184" s="165"/>
      <c r="FS184" s="165"/>
      <c r="FT184" s="165"/>
      <c r="FU184" s="165"/>
      <c r="FV184" s="165"/>
      <c r="FW184" s="165"/>
      <c r="FX184" s="165"/>
    </row>
    <row r="185" spans="2:180" s="162" customFormat="1" ht="14.25" customHeight="1">
      <c r="B185" s="370"/>
      <c r="C185" s="51" t="s">
        <v>108</v>
      </c>
      <c r="D185" s="957"/>
      <c r="E185" s="958"/>
      <c r="F185" s="958"/>
      <c r="G185" s="958"/>
      <c r="H185" s="958"/>
      <c r="I185" s="958"/>
      <c r="J185" s="958"/>
      <c r="K185" s="958"/>
      <c r="L185" s="958"/>
      <c r="M185" s="958"/>
      <c r="N185" s="958"/>
      <c r="O185" s="958"/>
      <c r="P185" s="958"/>
      <c r="Q185" s="958"/>
      <c r="R185" s="959"/>
      <c r="S185" s="392">
        <f t="shared" si="1"/>
        <v>0</v>
      </c>
      <c r="T185" s="52"/>
      <c r="U185" s="53"/>
      <c r="V185" s="52"/>
      <c r="W185" s="45"/>
      <c r="X185" s="52"/>
      <c r="Y185" s="53"/>
      <c r="Z185" s="395"/>
      <c r="AA185" s="396"/>
      <c r="AB185" s="395"/>
      <c r="AC185" s="53"/>
      <c r="AD185" s="397"/>
      <c r="AE185" s="398"/>
      <c r="AF185" s="397"/>
      <c r="AG185" s="398"/>
      <c r="AH185" s="397"/>
      <c r="AI185" s="398"/>
      <c r="AJ185" s="397"/>
      <c r="AK185" s="398"/>
      <c r="AL185" s="397"/>
      <c r="AM185" s="398"/>
      <c r="AN185" s="397"/>
      <c r="AO185" s="398"/>
      <c r="AP185" s="397"/>
      <c r="AQ185" s="398"/>
      <c r="AR185" s="256"/>
      <c r="AS185" s="165"/>
      <c r="AT185" s="165"/>
      <c r="AU185" s="151"/>
      <c r="AV185" s="150"/>
      <c r="AW185" s="605" t="s">
        <v>574</v>
      </c>
      <c r="AX185" s="388"/>
      <c r="AY185" s="388"/>
      <c r="AZ185" s="165"/>
      <c r="BA185" s="165"/>
      <c r="BB185" s="165"/>
      <c r="BC185" s="165"/>
      <c r="BD185" s="165"/>
      <c r="BE185" s="165"/>
      <c r="BF185" s="165"/>
      <c r="BG185" s="165"/>
      <c r="BH185" s="165"/>
      <c r="BI185" s="165"/>
      <c r="BJ185" s="165"/>
      <c r="BK185" s="165"/>
      <c r="BL185" s="165"/>
      <c r="BM185" s="165"/>
      <c r="BN185" s="165"/>
      <c r="BO185" s="165"/>
      <c r="BP185" s="165"/>
      <c r="BQ185" s="165"/>
      <c r="BR185" s="165"/>
      <c r="BS185" s="165"/>
      <c r="BT185" s="165"/>
      <c r="BU185" s="165"/>
      <c r="BV185" s="165"/>
      <c r="BW185" s="165"/>
      <c r="BX185" s="165"/>
      <c r="BY185" s="165"/>
      <c r="BZ185" s="165"/>
      <c r="CA185" s="165"/>
      <c r="CB185" s="165"/>
      <c r="CC185" s="165"/>
      <c r="CD185" s="165"/>
      <c r="CE185" s="165"/>
      <c r="CF185" s="165"/>
      <c r="CG185" s="165"/>
      <c r="CH185" s="165"/>
      <c r="CI185" s="165"/>
      <c r="CJ185" s="165"/>
      <c r="CK185" s="165"/>
      <c r="CL185" s="165"/>
      <c r="CM185" s="165"/>
      <c r="CN185" s="165"/>
      <c r="CO185" s="165"/>
      <c r="CP185" s="165"/>
      <c r="CQ185" s="165"/>
      <c r="CR185" s="165"/>
      <c r="CS185" s="165"/>
      <c r="CT185" s="165"/>
      <c r="CU185" s="165"/>
      <c r="CV185" s="165"/>
      <c r="CW185" s="165"/>
      <c r="CX185" s="165"/>
      <c r="CY185" s="165"/>
      <c r="CZ185" s="165"/>
      <c r="DA185" s="165"/>
      <c r="DB185" s="165"/>
      <c r="DC185" s="165"/>
      <c r="DD185" s="165"/>
      <c r="DE185" s="165"/>
      <c r="DF185" s="165"/>
      <c r="DG185" s="165"/>
      <c r="DH185" s="165"/>
      <c r="DI185" s="165"/>
      <c r="DJ185" s="165"/>
      <c r="DK185" s="165"/>
      <c r="DL185" s="165"/>
      <c r="DM185" s="165"/>
      <c r="DN185" s="165"/>
      <c r="DO185" s="165"/>
      <c r="DP185" s="165"/>
      <c r="DQ185" s="165"/>
      <c r="DR185" s="165"/>
      <c r="DS185" s="165"/>
      <c r="DT185" s="165"/>
      <c r="DU185" s="165"/>
      <c r="DV185" s="165"/>
      <c r="DW185" s="165"/>
      <c r="DX185" s="165"/>
      <c r="DY185" s="165"/>
      <c r="DZ185" s="165"/>
      <c r="EA185" s="165"/>
      <c r="EB185" s="165"/>
      <c r="EC185" s="165"/>
      <c r="ED185" s="165"/>
      <c r="EE185" s="165"/>
      <c r="EF185" s="165"/>
      <c r="EG185" s="165"/>
      <c r="EH185" s="165"/>
      <c r="EI185" s="165"/>
      <c r="EJ185" s="165"/>
      <c r="EK185" s="165"/>
      <c r="EL185" s="165"/>
      <c r="EM185" s="165"/>
      <c r="EN185" s="165"/>
      <c r="EO185" s="165"/>
      <c r="EP185" s="165"/>
      <c r="EQ185" s="165"/>
      <c r="ER185" s="165"/>
      <c r="ES185" s="165"/>
      <c r="ET185" s="165"/>
      <c r="EU185" s="165"/>
      <c r="EV185" s="165"/>
      <c r="EW185" s="165"/>
      <c r="EX185" s="165"/>
      <c r="EY185" s="165"/>
      <c r="EZ185" s="165"/>
      <c r="FA185" s="165"/>
      <c r="FB185" s="165"/>
      <c r="FC185" s="165"/>
      <c r="FD185" s="165"/>
      <c r="FE185" s="165"/>
      <c r="FF185" s="165"/>
      <c r="FG185" s="165"/>
      <c r="FH185" s="165"/>
      <c r="FI185" s="165"/>
      <c r="FJ185" s="165"/>
      <c r="FK185" s="165"/>
      <c r="FL185" s="165"/>
      <c r="FM185" s="165"/>
      <c r="FN185" s="165"/>
      <c r="FO185" s="165"/>
      <c r="FP185" s="165"/>
      <c r="FQ185" s="165"/>
      <c r="FR185" s="165"/>
      <c r="FS185" s="165"/>
      <c r="FT185" s="165"/>
      <c r="FU185" s="165"/>
      <c r="FV185" s="165"/>
      <c r="FW185" s="165"/>
      <c r="FX185" s="165"/>
    </row>
    <row r="186" spans="2:180" s="162" customFormat="1" ht="14.25" customHeight="1" thickBot="1">
      <c r="B186" s="370"/>
      <c r="C186" s="54" t="s">
        <v>109</v>
      </c>
      <c r="D186" s="957"/>
      <c r="E186" s="958"/>
      <c r="F186" s="958"/>
      <c r="G186" s="958"/>
      <c r="H186" s="958"/>
      <c r="I186" s="958"/>
      <c r="J186" s="958"/>
      <c r="K186" s="958"/>
      <c r="L186" s="958"/>
      <c r="M186" s="958"/>
      <c r="N186" s="958"/>
      <c r="O186" s="958"/>
      <c r="P186" s="958"/>
      <c r="Q186" s="958"/>
      <c r="R186" s="959"/>
      <c r="S186" s="392">
        <f t="shared" si="1"/>
        <v>0</v>
      </c>
      <c r="T186" s="55"/>
      <c r="U186" s="56"/>
      <c r="V186" s="55"/>
      <c r="W186" s="57"/>
      <c r="X186" s="55"/>
      <c r="Y186" s="56"/>
      <c r="Z186" s="384"/>
      <c r="AA186" s="385"/>
      <c r="AB186" s="384"/>
      <c r="AC186" s="56"/>
      <c r="AD186" s="399"/>
      <c r="AE186" s="400"/>
      <c r="AF186" s="399"/>
      <c r="AG186" s="400"/>
      <c r="AH186" s="399"/>
      <c r="AI186" s="400"/>
      <c r="AJ186" s="399"/>
      <c r="AK186" s="400"/>
      <c r="AL186" s="399"/>
      <c r="AM186" s="400"/>
      <c r="AN186" s="399"/>
      <c r="AO186" s="400"/>
      <c r="AP186" s="399"/>
      <c r="AQ186" s="400"/>
      <c r="AR186" s="256"/>
      <c r="AS186" s="165"/>
      <c r="AT186" s="165"/>
      <c r="AU186" s="151"/>
      <c r="AV186" s="150"/>
      <c r="AW186" s="605" t="s">
        <v>575</v>
      </c>
      <c r="AX186" s="388"/>
      <c r="AY186" s="388"/>
      <c r="AZ186" s="165"/>
      <c r="BA186" s="165"/>
      <c r="BB186" s="165"/>
      <c r="BC186" s="165"/>
      <c r="BD186" s="165"/>
      <c r="BE186" s="165"/>
      <c r="BF186" s="165"/>
      <c r="BG186" s="165"/>
      <c r="BH186" s="165"/>
      <c r="BI186" s="165"/>
      <c r="BJ186" s="165"/>
      <c r="BK186" s="165"/>
      <c r="BL186" s="165"/>
      <c r="BM186" s="165"/>
      <c r="BN186" s="165"/>
      <c r="BO186" s="165"/>
      <c r="BP186" s="165"/>
      <c r="BQ186" s="165"/>
      <c r="BR186" s="165"/>
      <c r="BS186" s="165"/>
      <c r="BT186" s="165"/>
      <c r="BU186" s="165"/>
      <c r="BV186" s="165"/>
      <c r="BW186" s="165"/>
      <c r="BX186" s="165"/>
      <c r="BY186" s="165"/>
      <c r="BZ186" s="165"/>
      <c r="CA186" s="165"/>
      <c r="CB186" s="165"/>
      <c r="CC186" s="165"/>
      <c r="CD186" s="165"/>
      <c r="CE186" s="165"/>
      <c r="CF186" s="165"/>
      <c r="CG186" s="165"/>
      <c r="CH186" s="165"/>
      <c r="CI186" s="165"/>
      <c r="CJ186" s="165"/>
      <c r="CK186" s="165"/>
      <c r="CL186" s="165"/>
      <c r="CM186" s="165"/>
      <c r="CN186" s="165"/>
      <c r="CO186" s="165"/>
      <c r="CP186" s="165"/>
      <c r="CQ186" s="165"/>
      <c r="CR186" s="165"/>
      <c r="CS186" s="165"/>
      <c r="CT186" s="165"/>
      <c r="CU186" s="165"/>
      <c r="CV186" s="165"/>
      <c r="CW186" s="165"/>
      <c r="CX186" s="165"/>
      <c r="CY186" s="165"/>
      <c r="CZ186" s="165"/>
      <c r="DA186" s="165"/>
      <c r="DB186" s="165"/>
      <c r="DC186" s="165"/>
      <c r="DD186" s="165"/>
      <c r="DE186" s="165"/>
      <c r="DF186" s="165"/>
      <c r="DG186" s="165"/>
      <c r="DH186" s="165"/>
      <c r="DI186" s="165"/>
      <c r="DJ186" s="165"/>
      <c r="DK186" s="165"/>
      <c r="DL186" s="165"/>
      <c r="DM186" s="165"/>
      <c r="DN186" s="165"/>
      <c r="DO186" s="165"/>
      <c r="DP186" s="165"/>
      <c r="DQ186" s="165"/>
      <c r="DR186" s="165"/>
      <c r="DS186" s="165"/>
      <c r="DT186" s="165"/>
      <c r="DU186" s="165"/>
      <c r="DV186" s="165"/>
      <c r="DW186" s="165"/>
      <c r="DX186" s="165"/>
      <c r="DY186" s="165"/>
      <c r="DZ186" s="165"/>
      <c r="EA186" s="165"/>
      <c r="EB186" s="165"/>
      <c r="EC186" s="165"/>
      <c r="ED186" s="165"/>
      <c r="EE186" s="165"/>
      <c r="EF186" s="165"/>
      <c r="EG186" s="165"/>
      <c r="EH186" s="165"/>
      <c r="EI186" s="165"/>
      <c r="EJ186" s="165"/>
      <c r="EK186" s="165"/>
      <c r="EL186" s="165"/>
      <c r="EM186" s="165"/>
      <c r="EN186" s="165"/>
      <c r="EO186" s="165"/>
      <c r="EP186" s="165"/>
      <c r="EQ186" s="165"/>
      <c r="ER186" s="165"/>
      <c r="ES186" s="165"/>
      <c r="ET186" s="165"/>
      <c r="EU186" s="165"/>
      <c r="EV186" s="165"/>
      <c r="EW186" s="165"/>
      <c r="EX186" s="165"/>
      <c r="EY186" s="165"/>
      <c r="EZ186" s="165"/>
      <c r="FA186" s="165"/>
      <c r="FB186" s="165"/>
      <c r="FC186" s="165"/>
      <c r="FD186" s="165"/>
      <c r="FE186" s="165"/>
      <c r="FF186" s="165"/>
      <c r="FG186" s="165"/>
      <c r="FH186" s="165"/>
      <c r="FI186" s="165"/>
      <c r="FJ186" s="165"/>
      <c r="FK186" s="165"/>
      <c r="FL186" s="165"/>
      <c r="FM186" s="165"/>
      <c r="FN186" s="165"/>
      <c r="FO186" s="165"/>
      <c r="FP186" s="165"/>
      <c r="FQ186" s="165"/>
      <c r="FR186" s="165"/>
      <c r="FS186" s="165"/>
      <c r="FT186" s="165"/>
      <c r="FU186" s="165"/>
      <c r="FV186" s="165"/>
      <c r="FW186" s="165"/>
      <c r="FX186" s="165"/>
    </row>
    <row r="187" spans="2:180" s="162" customFormat="1" ht="14.25" customHeight="1" thickBot="1">
      <c r="B187" s="370"/>
      <c r="C187" s="375">
        <v>2</v>
      </c>
      <c r="D187" s="966">
        <f>J132</f>
        <v>0</v>
      </c>
      <c r="E187" s="967"/>
      <c r="F187" s="967"/>
      <c r="G187" s="967"/>
      <c r="H187" s="967"/>
      <c r="I187" s="967"/>
      <c r="J187" s="967"/>
      <c r="K187" s="967"/>
      <c r="L187" s="967"/>
      <c r="M187" s="967"/>
      <c r="N187" s="967"/>
      <c r="O187" s="967"/>
      <c r="P187" s="967"/>
      <c r="Q187" s="967"/>
      <c r="R187" s="968"/>
      <c r="S187" s="376">
        <f>SUM(S188:S193)</f>
        <v>0</v>
      </c>
      <c r="T187" s="389"/>
      <c r="U187" s="389"/>
      <c r="V187" s="389"/>
      <c r="W187" s="389"/>
      <c r="X187" s="389"/>
      <c r="Y187" s="389"/>
      <c r="Z187" s="389"/>
      <c r="AA187" s="389"/>
      <c r="AB187" s="389"/>
      <c r="AC187" s="389"/>
      <c r="AD187" s="390"/>
      <c r="AE187" s="390"/>
      <c r="AF187" s="390"/>
      <c r="AG187" s="390"/>
      <c r="AH187" s="390"/>
      <c r="AI187" s="390"/>
      <c r="AJ187" s="390"/>
      <c r="AK187" s="390"/>
      <c r="AL187" s="390"/>
      <c r="AM187" s="390"/>
      <c r="AN187" s="390"/>
      <c r="AO187" s="390"/>
      <c r="AP187" s="390"/>
      <c r="AQ187" s="391"/>
      <c r="AR187" s="256"/>
      <c r="AS187" s="165"/>
      <c r="AT187" s="165"/>
      <c r="AU187" s="151"/>
      <c r="AV187" s="150"/>
      <c r="AW187" s="605" t="s">
        <v>576</v>
      </c>
      <c r="AX187" s="388"/>
      <c r="AY187" s="388"/>
      <c r="AZ187" s="165"/>
      <c r="BA187" s="165"/>
      <c r="BB187" s="165"/>
      <c r="BC187" s="165"/>
      <c r="BD187" s="165"/>
      <c r="BE187" s="165"/>
      <c r="BF187" s="165"/>
      <c r="BG187" s="165"/>
      <c r="BH187" s="165"/>
      <c r="BI187" s="165"/>
      <c r="BJ187" s="165"/>
      <c r="BK187" s="165"/>
      <c r="BL187" s="165"/>
      <c r="BM187" s="165"/>
      <c r="BN187" s="165"/>
      <c r="BO187" s="165"/>
      <c r="BP187" s="165"/>
      <c r="BQ187" s="165"/>
      <c r="BR187" s="165"/>
      <c r="BS187" s="165"/>
      <c r="BT187" s="165"/>
      <c r="BU187" s="165"/>
      <c r="BV187" s="165"/>
      <c r="BW187" s="165"/>
      <c r="BX187" s="165"/>
      <c r="BY187" s="165"/>
      <c r="BZ187" s="165"/>
      <c r="CA187" s="165"/>
      <c r="CB187" s="165"/>
      <c r="CC187" s="165"/>
      <c r="CD187" s="165"/>
      <c r="CE187" s="165"/>
      <c r="CF187" s="165"/>
      <c r="CG187" s="165"/>
      <c r="CH187" s="165"/>
      <c r="CI187" s="165"/>
      <c r="CJ187" s="165"/>
      <c r="CK187" s="165"/>
      <c r="CL187" s="165"/>
      <c r="CM187" s="165"/>
      <c r="CN187" s="165"/>
      <c r="CO187" s="165"/>
      <c r="CP187" s="165"/>
      <c r="CQ187" s="165"/>
      <c r="CR187" s="165"/>
      <c r="CS187" s="165"/>
      <c r="CT187" s="165"/>
      <c r="CU187" s="165"/>
      <c r="CV187" s="165"/>
      <c r="CW187" s="165"/>
      <c r="CX187" s="165"/>
      <c r="CY187" s="165"/>
      <c r="CZ187" s="165"/>
      <c r="DA187" s="165"/>
      <c r="DB187" s="165"/>
      <c r="DC187" s="165"/>
      <c r="DD187" s="165"/>
      <c r="DE187" s="165"/>
      <c r="DF187" s="165"/>
      <c r="DG187" s="165"/>
      <c r="DH187" s="165"/>
      <c r="DI187" s="165"/>
      <c r="DJ187" s="165"/>
      <c r="DK187" s="165"/>
      <c r="DL187" s="165"/>
      <c r="DM187" s="165"/>
      <c r="DN187" s="165"/>
      <c r="DO187" s="165"/>
      <c r="DP187" s="165"/>
      <c r="DQ187" s="165"/>
      <c r="DR187" s="165"/>
      <c r="DS187" s="165"/>
      <c r="DT187" s="165"/>
      <c r="DU187" s="165"/>
      <c r="DV187" s="165"/>
      <c r="DW187" s="165"/>
      <c r="DX187" s="165"/>
      <c r="DY187" s="165"/>
      <c r="DZ187" s="165"/>
      <c r="EA187" s="165"/>
      <c r="EB187" s="165"/>
      <c r="EC187" s="165"/>
      <c r="ED187" s="165"/>
      <c r="EE187" s="165"/>
      <c r="EF187" s="165"/>
      <c r="EG187" s="165"/>
      <c r="EH187" s="165"/>
      <c r="EI187" s="165"/>
      <c r="EJ187" s="165"/>
      <c r="EK187" s="165"/>
      <c r="EL187" s="165"/>
      <c r="EM187" s="165"/>
      <c r="EN187" s="165"/>
      <c r="EO187" s="165"/>
      <c r="EP187" s="165"/>
      <c r="EQ187" s="165"/>
      <c r="ER187" s="165"/>
      <c r="ES187" s="165"/>
      <c r="ET187" s="165"/>
      <c r="EU187" s="165"/>
      <c r="EV187" s="165"/>
      <c r="EW187" s="165"/>
      <c r="EX187" s="165"/>
      <c r="EY187" s="165"/>
      <c r="EZ187" s="165"/>
      <c r="FA187" s="165"/>
      <c r="FB187" s="165"/>
      <c r="FC187" s="165"/>
      <c r="FD187" s="165"/>
      <c r="FE187" s="165"/>
      <c r="FF187" s="165"/>
      <c r="FG187" s="165"/>
      <c r="FH187" s="165"/>
      <c r="FI187" s="165"/>
      <c r="FJ187" s="165"/>
      <c r="FK187" s="165"/>
      <c r="FL187" s="165"/>
      <c r="FM187" s="165"/>
      <c r="FN187" s="165"/>
      <c r="FO187" s="165"/>
      <c r="FP187" s="165"/>
      <c r="FQ187" s="165"/>
      <c r="FR187" s="165"/>
      <c r="FS187" s="165"/>
      <c r="FT187" s="165"/>
      <c r="FU187" s="165"/>
      <c r="FV187" s="165"/>
      <c r="FW187" s="165"/>
      <c r="FX187" s="165"/>
    </row>
    <row r="188" spans="2:180" s="162" customFormat="1" ht="14.25" customHeight="1">
      <c r="B188" s="370"/>
      <c r="C188" s="51" t="s">
        <v>110</v>
      </c>
      <c r="D188" s="963"/>
      <c r="E188" s="964"/>
      <c r="F188" s="964"/>
      <c r="G188" s="964"/>
      <c r="H188" s="964"/>
      <c r="I188" s="964"/>
      <c r="J188" s="964"/>
      <c r="K188" s="964"/>
      <c r="L188" s="964"/>
      <c r="M188" s="964"/>
      <c r="N188" s="964"/>
      <c r="O188" s="964"/>
      <c r="P188" s="964"/>
      <c r="Q188" s="964"/>
      <c r="R188" s="965"/>
      <c r="S188" s="392">
        <f t="shared" ref="S188:S193" si="2">SUM(T188:AQ188)</f>
        <v>0</v>
      </c>
      <c r="T188" s="48"/>
      <c r="U188" s="49"/>
      <c r="V188" s="48"/>
      <c r="W188" s="50"/>
      <c r="X188" s="48"/>
      <c r="Y188" s="49"/>
      <c r="Z188" s="379"/>
      <c r="AA188" s="378"/>
      <c r="AB188" s="379"/>
      <c r="AC188" s="49"/>
      <c r="AD188" s="393"/>
      <c r="AE188" s="394"/>
      <c r="AF188" s="393"/>
      <c r="AG188" s="394"/>
      <c r="AH188" s="393"/>
      <c r="AI188" s="394"/>
      <c r="AJ188" s="393"/>
      <c r="AK188" s="394"/>
      <c r="AL188" s="393"/>
      <c r="AM188" s="394"/>
      <c r="AN188" s="393"/>
      <c r="AO188" s="394"/>
      <c r="AP188" s="393"/>
      <c r="AQ188" s="394"/>
      <c r="AR188" s="256"/>
      <c r="AS188" s="165"/>
      <c r="AT188" s="165"/>
      <c r="AU188" s="151"/>
      <c r="AV188" s="150"/>
      <c r="AW188" s="605" t="s">
        <v>577</v>
      </c>
      <c r="AX188" s="388"/>
      <c r="AY188" s="388"/>
      <c r="AZ188" s="165"/>
      <c r="BA188" s="165"/>
      <c r="BB188" s="165"/>
      <c r="BC188" s="165"/>
      <c r="BD188" s="165"/>
      <c r="BE188" s="165"/>
      <c r="BF188" s="165"/>
      <c r="BG188" s="165"/>
      <c r="BH188" s="165"/>
      <c r="BI188" s="165"/>
      <c r="BJ188" s="165"/>
      <c r="BK188" s="165"/>
      <c r="BL188" s="165"/>
      <c r="BM188" s="165"/>
      <c r="BN188" s="165"/>
      <c r="BO188" s="165"/>
      <c r="BP188" s="165"/>
      <c r="BQ188" s="165"/>
      <c r="BR188" s="165"/>
      <c r="BS188" s="165"/>
      <c r="BT188" s="165"/>
      <c r="BU188" s="165"/>
      <c r="BV188" s="165"/>
      <c r="BW188" s="165"/>
      <c r="BX188" s="165"/>
      <c r="BY188" s="165"/>
      <c r="BZ188" s="165"/>
      <c r="CA188" s="165"/>
      <c r="CB188" s="165"/>
      <c r="CC188" s="165"/>
      <c r="CD188" s="165"/>
      <c r="CE188" s="165"/>
      <c r="CF188" s="165"/>
      <c r="CG188" s="165"/>
      <c r="CH188" s="165"/>
      <c r="CI188" s="165"/>
      <c r="CJ188" s="165"/>
      <c r="CK188" s="165"/>
      <c r="CL188" s="165"/>
      <c r="CM188" s="165"/>
      <c r="CN188" s="165"/>
      <c r="CO188" s="165"/>
      <c r="CP188" s="165"/>
      <c r="CQ188" s="165"/>
      <c r="CR188" s="165"/>
      <c r="CS188" s="165"/>
      <c r="CT188" s="165"/>
      <c r="CU188" s="165"/>
      <c r="CV188" s="165"/>
      <c r="CW188" s="165"/>
      <c r="CX188" s="165"/>
      <c r="CY188" s="165"/>
      <c r="CZ188" s="165"/>
      <c r="DA188" s="165"/>
      <c r="DB188" s="165"/>
      <c r="DC188" s="165"/>
      <c r="DD188" s="165"/>
      <c r="DE188" s="165"/>
      <c r="DF188" s="165"/>
      <c r="DG188" s="165"/>
      <c r="DH188" s="165"/>
      <c r="DI188" s="165"/>
      <c r="DJ188" s="165"/>
      <c r="DK188" s="165"/>
      <c r="DL188" s="165"/>
      <c r="DM188" s="165"/>
      <c r="DN188" s="165"/>
      <c r="DO188" s="165"/>
      <c r="DP188" s="165"/>
      <c r="DQ188" s="165"/>
      <c r="DR188" s="165"/>
      <c r="DS188" s="165"/>
      <c r="DT188" s="165"/>
      <c r="DU188" s="165"/>
      <c r="DV188" s="165"/>
      <c r="DW188" s="165"/>
      <c r="DX188" s="165"/>
      <c r="DY188" s="165"/>
      <c r="DZ188" s="165"/>
      <c r="EA188" s="165"/>
      <c r="EB188" s="165"/>
      <c r="EC188" s="165"/>
      <c r="ED188" s="165"/>
      <c r="EE188" s="165"/>
      <c r="EF188" s="165"/>
      <c r="EG188" s="165"/>
      <c r="EH188" s="165"/>
      <c r="EI188" s="165"/>
      <c r="EJ188" s="165"/>
      <c r="EK188" s="165"/>
      <c r="EL188" s="165"/>
      <c r="EM188" s="165"/>
      <c r="EN188" s="165"/>
      <c r="EO188" s="165"/>
      <c r="EP188" s="165"/>
      <c r="EQ188" s="165"/>
      <c r="ER188" s="165"/>
      <c r="ES188" s="165"/>
      <c r="ET188" s="165"/>
      <c r="EU188" s="165"/>
      <c r="EV188" s="165"/>
      <c r="EW188" s="165"/>
      <c r="EX188" s="165"/>
      <c r="EY188" s="165"/>
      <c r="EZ188" s="165"/>
      <c r="FA188" s="165"/>
      <c r="FB188" s="165"/>
      <c r="FC188" s="165"/>
      <c r="FD188" s="165"/>
      <c r="FE188" s="165"/>
      <c r="FF188" s="165"/>
      <c r="FG188" s="165"/>
      <c r="FH188" s="165"/>
      <c r="FI188" s="165"/>
      <c r="FJ188" s="165"/>
      <c r="FK188" s="165"/>
      <c r="FL188" s="165"/>
      <c r="FM188" s="165"/>
      <c r="FN188" s="165"/>
      <c r="FO188" s="165"/>
      <c r="FP188" s="165"/>
      <c r="FQ188" s="165"/>
      <c r="FR188" s="165"/>
      <c r="FS188" s="165"/>
      <c r="FT188" s="165"/>
      <c r="FU188" s="165"/>
      <c r="FV188" s="165"/>
      <c r="FW188" s="165"/>
      <c r="FX188" s="165"/>
    </row>
    <row r="189" spans="2:180" s="162" customFormat="1" ht="14.25" customHeight="1">
      <c r="B189" s="370"/>
      <c r="C189" s="51" t="s">
        <v>111</v>
      </c>
      <c r="D189" s="957"/>
      <c r="E189" s="958"/>
      <c r="F189" s="958"/>
      <c r="G189" s="958"/>
      <c r="H189" s="958"/>
      <c r="I189" s="958"/>
      <c r="J189" s="958"/>
      <c r="K189" s="958"/>
      <c r="L189" s="958"/>
      <c r="M189" s="958"/>
      <c r="N189" s="958"/>
      <c r="O189" s="958"/>
      <c r="P189" s="958"/>
      <c r="Q189" s="958"/>
      <c r="R189" s="959"/>
      <c r="S189" s="392">
        <f t="shared" si="2"/>
        <v>0</v>
      </c>
      <c r="T189" s="52"/>
      <c r="U189" s="53"/>
      <c r="V189" s="52"/>
      <c r="W189" s="45"/>
      <c r="X189" s="52"/>
      <c r="Y189" s="53"/>
      <c r="Z189" s="395"/>
      <c r="AA189" s="396"/>
      <c r="AB189" s="395"/>
      <c r="AC189" s="53"/>
      <c r="AD189" s="397"/>
      <c r="AE189" s="398"/>
      <c r="AF189" s="397"/>
      <c r="AG189" s="398"/>
      <c r="AH189" s="397"/>
      <c r="AI189" s="398"/>
      <c r="AJ189" s="397"/>
      <c r="AK189" s="398"/>
      <c r="AL189" s="397"/>
      <c r="AM189" s="398"/>
      <c r="AN189" s="397"/>
      <c r="AO189" s="398"/>
      <c r="AP189" s="397"/>
      <c r="AQ189" s="398"/>
      <c r="AR189" s="256"/>
      <c r="AS189" s="165"/>
      <c r="AT189" s="165"/>
      <c r="AU189" s="151"/>
      <c r="AV189" s="150"/>
      <c r="AW189" s="605" t="s">
        <v>578</v>
      </c>
      <c r="AX189" s="388"/>
      <c r="AY189" s="388"/>
      <c r="AZ189" s="165"/>
      <c r="BA189" s="165"/>
      <c r="BB189" s="165"/>
      <c r="BC189" s="165"/>
      <c r="BD189" s="165"/>
      <c r="BE189" s="165"/>
      <c r="BF189" s="165"/>
      <c r="BG189" s="165"/>
      <c r="BH189" s="165"/>
      <c r="BI189" s="165"/>
      <c r="BJ189" s="165"/>
      <c r="BK189" s="165"/>
      <c r="BL189" s="165"/>
      <c r="BM189" s="165"/>
      <c r="BN189" s="165"/>
      <c r="BO189" s="165"/>
      <c r="BP189" s="165"/>
      <c r="BQ189" s="165"/>
      <c r="BR189" s="165"/>
      <c r="BS189" s="165"/>
      <c r="BT189" s="165"/>
      <c r="BU189" s="165"/>
      <c r="BV189" s="165"/>
      <c r="BW189" s="165"/>
      <c r="BX189" s="165"/>
      <c r="BY189" s="165"/>
      <c r="BZ189" s="165"/>
      <c r="CA189" s="165"/>
      <c r="CB189" s="165"/>
      <c r="CC189" s="165"/>
      <c r="CD189" s="165"/>
      <c r="CE189" s="165"/>
      <c r="CF189" s="165"/>
      <c r="CG189" s="165"/>
      <c r="CH189" s="165"/>
      <c r="CI189" s="165"/>
      <c r="CJ189" s="165"/>
      <c r="CK189" s="165"/>
      <c r="CL189" s="165"/>
      <c r="CM189" s="165"/>
      <c r="CN189" s="165"/>
      <c r="CO189" s="165"/>
      <c r="CP189" s="165"/>
      <c r="CQ189" s="165"/>
      <c r="CR189" s="165"/>
      <c r="CS189" s="165"/>
      <c r="CT189" s="165"/>
      <c r="CU189" s="165"/>
      <c r="CV189" s="165"/>
      <c r="CW189" s="165"/>
      <c r="CX189" s="165"/>
      <c r="CY189" s="165"/>
      <c r="CZ189" s="165"/>
      <c r="DA189" s="165"/>
      <c r="DB189" s="165"/>
      <c r="DC189" s="165"/>
      <c r="DD189" s="165"/>
      <c r="DE189" s="165"/>
      <c r="DF189" s="165"/>
      <c r="DG189" s="165"/>
      <c r="DH189" s="165"/>
      <c r="DI189" s="165"/>
      <c r="DJ189" s="165"/>
      <c r="DK189" s="165"/>
      <c r="DL189" s="165"/>
      <c r="DM189" s="165"/>
      <c r="DN189" s="165"/>
      <c r="DO189" s="165"/>
      <c r="DP189" s="165"/>
      <c r="DQ189" s="165"/>
      <c r="DR189" s="165"/>
      <c r="DS189" s="165"/>
      <c r="DT189" s="165"/>
      <c r="DU189" s="165"/>
      <c r="DV189" s="165"/>
      <c r="DW189" s="165"/>
      <c r="DX189" s="165"/>
      <c r="DY189" s="165"/>
      <c r="DZ189" s="165"/>
      <c r="EA189" s="165"/>
      <c r="EB189" s="165"/>
      <c r="EC189" s="165"/>
      <c r="ED189" s="165"/>
      <c r="EE189" s="165"/>
      <c r="EF189" s="165"/>
      <c r="EG189" s="165"/>
      <c r="EH189" s="165"/>
      <c r="EI189" s="165"/>
      <c r="EJ189" s="165"/>
      <c r="EK189" s="165"/>
      <c r="EL189" s="165"/>
      <c r="EM189" s="165"/>
      <c r="EN189" s="165"/>
      <c r="EO189" s="165"/>
      <c r="EP189" s="165"/>
      <c r="EQ189" s="165"/>
      <c r="ER189" s="165"/>
      <c r="ES189" s="165"/>
      <c r="ET189" s="165"/>
      <c r="EU189" s="165"/>
      <c r="EV189" s="165"/>
      <c r="EW189" s="165"/>
      <c r="EX189" s="165"/>
      <c r="EY189" s="165"/>
      <c r="EZ189" s="165"/>
      <c r="FA189" s="165"/>
      <c r="FB189" s="165"/>
      <c r="FC189" s="165"/>
      <c r="FD189" s="165"/>
      <c r="FE189" s="165"/>
      <c r="FF189" s="165"/>
      <c r="FG189" s="165"/>
      <c r="FH189" s="165"/>
      <c r="FI189" s="165"/>
      <c r="FJ189" s="165"/>
      <c r="FK189" s="165"/>
      <c r="FL189" s="165"/>
      <c r="FM189" s="165"/>
      <c r="FN189" s="165"/>
      <c r="FO189" s="165"/>
      <c r="FP189" s="165"/>
      <c r="FQ189" s="165"/>
      <c r="FR189" s="165"/>
      <c r="FS189" s="165"/>
      <c r="FT189" s="165"/>
      <c r="FU189" s="165"/>
      <c r="FV189" s="165"/>
      <c r="FW189" s="165"/>
      <c r="FX189" s="165"/>
    </row>
    <row r="190" spans="2:180" s="162" customFormat="1" ht="14.25" customHeight="1" thickBot="1">
      <c r="B190" s="370"/>
      <c r="C190" s="58" t="s">
        <v>112</v>
      </c>
      <c r="D190" s="957"/>
      <c r="E190" s="958"/>
      <c r="F190" s="958"/>
      <c r="G190" s="958"/>
      <c r="H190" s="958"/>
      <c r="I190" s="958"/>
      <c r="J190" s="958"/>
      <c r="K190" s="958"/>
      <c r="L190" s="958"/>
      <c r="M190" s="958"/>
      <c r="N190" s="958"/>
      <c r="O190" s="958"/>
      <c r="P190" s="958"/>
      <c r="Q190" s="958"/>
      <c r="R190" s="959"/>
      <c r="S190" s="392">
        <f t="shared" si="2"/>
        <v>0</v>
      </c>
      <c r="T190" s="52"/>
      <c r="U190" s="53"/>
      <c r="V190" s="52"/>
      <c r="W190" s="45"/>
      <c r="X190" s="52"/>
      <c r="Y190" s="53"/>
      <c r="Z190" s="395"/>
      <c r="AA190" s="396"/>
      <c r="AB190" s="395"/>
      <c r="AC190" s="53"/>
      <c r="AD190" s="397"/>
      <c r="AE190" s="398"/>
      <c r="AF190" s="397"/>
      <c r="AG190" s="398"/>
      <c r="AH190" s="397"/>
      <c r="AI190" s="398"/>
      <c r="AJ190" s="397"/>
      <c r="AK190" s="398"/>
      <c r="AL190" s="397"/>
      <c r="AM190" s="398"/>
      <c r="AN190" s="397"/>
      <c r="AO190" s="398"/>
      <c r="AP190" s="397"/>
      <c r="AQ190" s="398"/>
      <c r="AR190" s="256"/>
      <c r="AS190" s="165"/>
      <c r="AT190" s="165"/>
      <c r="AU190" s="151"/>
      <c r="AV190" s="1365"/>
      <c r="AW190" s="605" t="s">
        <v>579</v>
      </c>
      <c r="AX190" s="388"/>
      <c r="AY190" s="388"/>
      <c r="AZ190" s="165"/>
      <c r="BA190" s="165"/>
      <c r="BB190" s="165"/>
      <c r="BC190" s="165"/>
      <c r="BD190" s="165"/>
      <c r="BE190" s="165"/>
      <c r="BF190" s="165"/>
      <c r="BG190" s="165"/>
      <c r="BH190" s="165"/>
      <c r="BI190" s="165"/>
      <c r="BJ190" s="165"/>
      <c r="BK190" s="165"/>
      <c r="BL190" s="165"/>
      <c r="BM190" s="165"/>
      <c r="BN190" s="165"/>
      <c r="BO190" s="165"/>
      <c r="BP190" s="165"/>
      <c r="BQ190" s="165"/>
      <c r="BR190" s="165"/>
      <c r="BS190" s="165"/>
      <c r="BT190" s="165"/>
      <c r="BU190" s="165"/>
      <c r="BV190" s="165"/>
      <c r="BW190" s="165"/>
      <c r="BX190" s="165"/>
      <c r="BY190" s="165"/>
      <c r="BZ190" s="165"/>
      <c r="CA190" s="165"/>
      <c r="CB190" s="165"/>
      <c r="CC190" s="165"/>
      <c r="CD190" s="165"/>
      <c r="CE190" s="165"/>
      <c r="CF190" s="165"/>
      <c r="CG190" s="165"/>
      <c r="CH190" s="165"/>
      <c r="CI190" s="165"/>
      <c r="CJ190" s="165"/>
      <c r="CK190" s="165"/>
      <c r="CL190" s="165"/>
      <c r="CM190" s="165"/>
      <c r="CN190" s="165"/>
      <c r="CO190" s="165"/>
      <c r="CP190" s="165"/>
      <c r="CQ190" s="165"/>
      <c r="CR190" s="165"/>
      <c r="CS190" s="165"/>
      <c r="CT190" s="165"/>
      <c r="CU190" s="165"/>
      <c r="CV190" s="165"/>
      <c r="CW190" s="165"/>
      <c r="CX190" s="165"/>
      <c r="CY190" s="165"/>
      <c r="CZ190" s="165"/>
      <c r="DA190" s="165"/>
      <c r="DB190" s="165"/>
      <c r="DC190" s="165"/>
      <c r="DD190" s="165"/>
      <c r="DE190" s="165"/>
      <c r="DF190" s="165"/>
      <c r="DG190" s="165"/>
      <c r="DH190" s="165"/>
      <c r="DI190" s="165"/>
      <c r="DJ190" s="165"/>
      <c r="DK190" s="165"/>
      <c r="DL190" s="165"/>
      <c r="DM190" s="165"/>
      <c r="DN190" s="165"/>
      <c r="DO190" s="165"/>
      <c r="DP190" s="165"/>
      <c r="DQ190" s="165"/>
      <c r="DR190" s="165"/>
      <c r="DS190" s="165"/>
      <c r="DT190" s="165"/>
      <c r="DU190" s="165"/>
      <c r="DV190" s="165"/>
      <c r="DW190" s="165"/>
      <c r="DX190" s="165"/>
      <c r="DY190" s="165"/>
      <c r="DZ190" s="165"/>
      <c r="EA190" s="165"/>
      <c r="EB190" s="165"/>
      <c r="EC190" s="165"/>
      <c r="ED190" s="165"/>
      <c r="EE190" s="165"/>
      <c r="EF190" s="165"/>
      <c r="EG190" s="165"/>
      <c r="EH190" s="165"/>
      <c r="EI190" s="165"/>
      <c r="EJ190" s="165"/>
      <c r="EK190" s="165"/>
      <c r="EL190" s="165"/>
      <c r="EM190" s="165"/>
      <c r="EN190" s="165"/>
      <c r="EO190" s="165"/>
      <c r="EP190" s="165"/>
      <c r="EQ190" s="165"/>
      <c r="ER190" s="165"/>
      <c r="ES190" s="165"/>
      <c r="ET190" s="165"/>
      <c r="EU190" s="165"/>
      <c r="EV190" s="165"/>
      <c r="EW190" s="165"/>
      <c r="EX190" s="165"/>
      <c r="EY190" s="165"/>
      <c r="EZ190" s="165"/>
      <c r="FA190" s="165"/>
      <c r="FB190" s="165"/>
      <c r="FC190" s="165"/>
      <c r="FD190" s="165"/>
      <c r="FE190" s="165"/>
      <c r="FF190" s="165"/>
      <c r="FG190" s="165"/>
      <c r="FH190" s="165"/>
      <c r="FI190" s="165"/>
      <c r="FJ190" s="165"/>
      <c r="FK190" s="165"/>
      <c r="FL190" s="165"/>
      <c r="FM190" s="165"/>
      <c r="FN190" s="165"/>
      <c r="FO190" s="165"/>
      <c r="FP190" s="165"/>
      <c r="FQ190" s="165"/>
      <c r="FR190" s="165"/>
      <c r="FS190" s="165"/>
      <c r="FT190" s="165"/>
      <c r="FU190" s="165"/>
      <c r="FV190" s="165"/>
      <c r="FW190" s="165"/>
      <c r="FX190" s="165"/>
    </row>
    <row r="191" spans="2:180" s="162" customFormat="1" ht="14.25" customHeight="1">
      <c r="B191" s="370"/>
      <c r="C191" s="51" t="s">
        <v>113</v>
      </c>
      <c r="D191" s="1121"/>
      <c r="E191" s="1122"/>
      <c r="F191" s="1122"/>
      <c r="G191" s="1122"/>
      <c r="H191" s="1122"/>
      <c r="I191" s="1122"/>
      <c r="J191" s="1122"/>
      <c r="K191" s="1122"/>
      <c r="L191" s="406"/>
      <c r="M191" s="406"/>
      <c r="N191" s="406"/>
      <c r="O191" s="406"/>
      <c r="P191" s="406"/>
      <c r="Q191" s="406"/>
      <c r="R191" s="407"/>
      <c r="S191" s="392">
        <f t="shared" si="2"/>
        <v>0</v>
      </c>
      <c r="T191" s="52"/>
      <c r="U191" s="53"/>
      <c r="V191" s="52"/>
      <c r="W191" s="45"/>
      <c r="X191" s="52"/>
      <c r="Y191" s="53"/>
      <c r="Z191" s="395"/>
      <c r="AA191" s="396"/>
      <c r="AB191" s="395"/>
      <c r="AC191" s="53"/>
      <c r="AD191" s="397"/>
      <c r="AE191" s="398"/>
      <c r="AF191" s="397"/>
      <c r="AG191" s="398"/>
      <c r="AH191" s="397"/>
      <c r="AI191" s="398"/>
      <c r="AJ191" s="397"/>
      <c r="AK191" s="398"/>
      <c r="AL191" s="397"/>
      <c r="AM191" s="398"/>
      <c r="AN191" s="397"/>
      <c r="AO191" s="398"/>
      <c r="AP191" s="397"/>
      <c r="AQ191" s="398"/>
      <c r="AR191" s="256"/>
      <c r="AS191" s="165"/>
      <c r="AT191" s="165"/>
      <c r="AU191" s="1366"/>
      <c r="AV191" s="1365"/>
      <c r="AW191" s="605" t="s">
        <v>580</v>
      </c>
      <c r="AX191" s="388"/>
      <c r="AY191" s="388"/>
      <c r="AZ191" s="165"/>
      <c r="BA191" s="165"/>
      <c r="BB191" s="165"/>
      <c r="BC191" s="165"/>
      <c r="BD191" s="165"/>
      <c r="BE191" s="165"/>
      <c r="BF191" s="165"/>
      <c r="BG191" s="165"/>
      <c r="BH191" s="165"/>
      <c r="BI191" s="165"/>
      <c r="BJ191" s="165"/>
      <c r="BK191" s="165"/>
      <c r="BL191" s="165"/>
      <c r="BM191" s="165"/>
      <c r="BN191" s="165"/>
      <c r="BO191" s="165"/>
      <c r="BP191" s="165"/>
      <c r="BQ191" s="165"/>
      <c r="BR191" s="165"/>
      <c r="BS191" s="165"/>
      <c r="BT191" s="165"/>
      <c r="BU191" s="165"/>
      <c r="BV191" s="165"/>
      <c r="BW191" s="165"/>
      <c r="BX191" s="165"/>
      <c r="BY191" s="165"/>
      <c r="BZ191" s="165"/>
      <c r="CA191" s="165"/>
      <c r="CB191" s="165"/>
      <c r="CC191" s="165"/>
      <c r="CD191" s="165"/>
      <c r="CE191" s="165"/>
      <c r="CF191" s="165"/>
      <c r="CG191" s="165"/>
      <c r="CH191" s="165"/>
      <c r="CI191" s="165"/>
      <c r="CJ191" s="165"/>
      <c r="CK191" s="165"/>
      <c r="CL191" s="165"/>
      <c r="CM191" s="165"/>
      <c r="CN191" s="165"/>
      <c r="CO191" s="165"/>
      <c r="CP191" s="165"/>
      <c r="CQ191" s="165"/>
      <c r="CR191" s="165"/>
      <c r="CS191" s="165"/>
      <c r="CT191" s="165"/>
      <c r="CU191" s="165"/>
      <c r="CV191" s="165"/>
      <c r="CW191" s="165"/>
      <c r="CX191" s="165"/>
      <c r="CY191" s="165"/>
      <c r="CZ191" s="165"/>
      <c r="DA191" s="165"/>
      <c r="DB191" s="165"/>
      <c r="DC191" s="165"/>
      <c r="DD191" s="165"/>
      <c r="DE191" s="165"/>
      <c r="DF191" s="165"/>
      <c r="DG191" s="165"/>
      <c r="DH191" s="165"/>
      <c r="DI191" s="165"/>
      <c r="DJ191" s="165"/>
      <c r="DK191" s="165"/>
      <c r="DL191" s="165"/>
      <c r="DM191" s="165"/>
      <c r="DN191" s="165"/>
      <c r="DO191" s="165"/>
      <c r="DP191" s="165"/>
      <c r="DQ191" s="165"/>
      <c r="DR191" s="165"/>
      <c r="DS191" s="165"/>
      <c r="DT191" s="165"/>
      <c r="DU191" s="165"/>
      <c r="DV191" s="165"/>
      <c r="DW191" s="165"/>
      <c r="DX191" s="165"/>
      <c r="DY191" s="165"/>
      <c r="DZ191" s="165"/>
      <c r="EA191" s="165"/>
      <c r="EB191" s="165"/>
      <c r="EC191" s="165"/>
      <c r="ED191" s="165"/>
      <c r="EE191" s="165"/>
      <c r="EF191" s="165"/>
      <c r="EG191" s="165"/>
      <c r="EH191" s="165"/>
      <c r="EI191" s="165"/>
      <c r="EJ191" s="165"/>
      <c r="EK191" s="165"/>
      <c r="EL191" s="165"/>
      <c r="EM191" s="165"/>
      <c r="EN191" s="165"/>
      <c r="EO191" s="165"/>
      <c r="EP191" s="165"/>
      <c r="EQ191" s="165"/>
      <c r="ER191" s="165"/>
      <c r="ES191" s="165"/>
      <c r="ET191" s="165"/>
      <c r="EU191" s="165"/>
      <c r="EV191" s="165"/>
      <c r="EW191" s="165"/>
      <c r="EX191" s="165"/>
      <c r="EY191" s="165"/>
      <c r="EZ191" s="165"/>
      <c r="FA191" s="165"/>
      <c r="FB191" s="165"/>
      <c r="FC191" s="165"/>
      <c r="FD191" s="165"/>
      <c r="FE191" s="165"/>
      <c r="FF191" s="165"/>
      <c r="FG191" s="165"/>
      <c r="FH191" s="165"/>
      <c r="FI191" s="165"/>
      <c r="FJ191" s="165"/>
      <c r="FK191" s="165"/>
      <c r="FL191" s="165"/>
      <c r="FM191" s="165"/>
      <c r="FN191" s="165"/>
      <c r="FO191" s="165"/>
      <c r="FP191" s="165"/>
      <c r="FQ191" s="165"/>
      <c r="FR191" s="165"/>
      <c r="FS191" s="165"/>
      <c r="FT191" s="165"/>
      <c r="FU191" s="165"/>
      <c r="FV191" s="165"/>
      <c r="FW191" s="165"/>
      <c r="FX191" s="165"/>
    </row>
    <row r="192" spans="2:180" s="162" customFormat="1" ht="14.25" customHeight="1">
      <c r="B192" s="370"/>
      <c r="C192" s="51" t="s">
        <v>114</v>
      </c>
      <c r="D192" s="974"/>
      <c r="E192" s="975"/>
      <c r="F192" s="975"/>
      <c r="G192" s="975"/>
      <c r="H192" s="975"/>
      <c r="I192" s="975"/>
      <c r="J192" s="975"/>
      <c r="K192" s="975"/>
      <c r="L192" s="597"/>
      <c r="M192" s="597"/>
      <c r="N192" s="597"/>
      <c r="O192" s="597"/>
      <c r="P192" s="597"/>
      <c r="Q192" s="597"/>
      <c r="R192" s="598"/>
      <c r="S192" s="392">
        <f t="shared" si="2"/>
        <v>0</v>
      </c>
      <c r="T192" s="52"/>
      <c r="U192" s="53"/>
      <c r="V192" s="52"/>
      <c r="W192" s="45"/>
      <c r="X192" s="52"/>
      <c r="Y192" s="53"/>
      <c r="Z192" s="395"/>
      <c r="AA192" s="396"/>
      <c r="AB192" s="395"/>
      <c r="AC192" s="53"/>
      <c r="AD192" s="397"/>
      <c r="AE192" s="398"/>
      <c r="AF192" s="397"/>
      <c r="AG192" s="398"/>
      <c r="AH192" s="397"/>
      <c r="AI192" s="398"/>
      <c r="AJ192" s="397"/>
      <c r="AK192" s="398"/>
      <c r="AL192" s="397"/>
      <c r="AM192" s="398"/>
      <c r="AN192" s="397"/>
      <c r="AO192" s="398"/>
      <c r="AP192" s="397"/>
      <c r="AQ192" s="398"/>
      <c r="AR192" s="256"/>
      <c r="AS192" s="165"/>
      <c r="AT192" s="165"/>
      <c r="AU192" s="1366"/>
      <c r="AV192" s="388"/>
      <c r="AW192" s="605" t="s">
        <v>581</v>
      </c>
      <c r="AX192" s="388"/>
      <c r="AY192" s="388"/>
      <c r="AZ192" s="165"/>
      <c r="BA192" s="165"/>
      <c r="BB192" s="165"/>
      <c r="BC192" s="165"/>
      <c r="BD192" s="165"/>
      <c r="BE192" s="165"/>
      <c r="BF192" s="165"/>
      <c r="BG192" s="165"/>
      <c r="BH192" s="165"/>
      <c r="BI192" s="165"/>
      <c r="BJ192" s="165"/>
      <c r="BK192" s="165"/>
      <c r="BL192" s="165"/>
      <c r="BM192" s="165"/>
      <c r="BN192" s="165"/>
      <c r="BO192" s="165"/>
      <c r="BP192" s="165"/>
      <c r="BQ192" s="165"/>
      <c r="BR192" s="165"/>
      <c r="BS192" s="165"/>
      <c r="BT192" s="165"/>
      <c r="BU192" s="165"/>
      <c r="BV192" s="165"/>
      <c r="BW192" s="165"/>
      <c r="BX192" s="165"/>
      <c r="BY192" s="165"/>
      <c r="BZ192" s="165"/>
      <c r="CA192" s="165"/>
      <c r="CB192" s="165"/>
      <c r="CC192" s="165"/>
      <c r="CD192" s="165"/>
      <c r="CE192" s="165"/>
      <c r="CF192" s="165"/>
      <c r="CG192" s="165"/>
      <c r="CH192" s="165"/>
      <c r="CI192" s="165"/>
      <c r="CJ192" s="165"/>
      <c r="CK192" s="165"/>
      <c r="CL192" s="165"/>
      <c r="CM192" s="165"/>
      <c r="CN192" s="165"/>
      <c r="CO192" s="165"/>
      <c r="CP192" s="165"/>
      <c r="CQ192" s="165"/>
      <c r="CR192" s="165"/>
      <c r="CS192" s="165"/>
      <c r="CT192" s="165"/>
      <c r="CU192" s="165"/>
      <c r="CV192" s="165"/>
      <c r="CW192" s="165"/>
      <c r="CX192" s="165"/>
      <c r="CY192" s="165"/>
      <c r="CZ192" s="165"/>
      <c r="DA192" s="165"/>
      <c r="DB192" s="165"/>
      <c r="DC192" s="165"/>
      <c r="DD192" s="165"/>
      <c r="DE192" s="165"/>
      <c r="DF192" s="165"/>
      <c r="DG192" s="165"/>
      <c r="DH192" s="165"/>
      <c r="DI192" s="165"/>
      <c r="DJ192" s="165"/>
      <c r="DK192" s="165"/>
      <c r="DL192" s="165"/>
      <c r="DM192" s="165"/>
      <c r="DN192" s="165"/>
      <c r="DO192" s="165"/>
      <c r="DP192" s="165"/>
      <c r="DQ192" s="165"/>
      <c r="DR192" s="165"/>
      <c r="DS192" s="165"/>
      <c r="DT192" s="165"/>
      <c r="DU192" s="165"/>
      <c r="DV192" s="165"/>
      <c r="DW192" s="165"/>
      <c r="DX192" s="165"/>
      <c r="DY192" s="165"/>
      <c r="DZ192" s="165"/>
      <c r="EA192" s="165"/>
      <c r="EB192" s="165"/>
      <c r="EC192" s="165"/>
      <c r="ED192" s="165"/>
      <c r="EE192" s="165"/>
      <c r="EF192" s="165"/>
      <c r="EG192" s="165"/>
      <c r="EH192" s="165"/>
      <c r="EI192" s="165"/>
      <c r="EJ192" s="165"/>
      <c r="EK192" s="165"/>
      <c r="EL192" s="165"/>
      <c r="EM192" s="165"/>
      <c r="EN192" s="165"/>
      <c r="EO192" s="165"/>
      <c r="EP192" s="165"/>
      <c r="EQ192" s="165"/>
      <c r="ER192" s="165"/>
      <c r="ES192" s="165"/>
      <c r="ET192" s="165"/>
      <c r="EU192" s="165"/>
      <c r="EV192" s="165"/>
      <c r="EW192" s="165"/>
      <c r="EX192" s="165"/>
      <c r="EY192" s="165"/>
      <c r="EZ192" s="165"/>
      <c r="FA192" s="165"/>
      <c r="FB192" s="165"/>
      <c r="FC192" s="165"/>
      <c r="FD192" s="165"/>
      <c r="FE192" s="165"/>
      <c r="FF192" s="165"/>
      <c r="FG192" s="165"/>
      <c r="FH192" s="165"/>
      <c r="FI192" s="165"/>
      <c r="FJ192" s="165"/>
      <c r="FK192" s="165"/>
      <c r="FL192" s="165"/>
      <c r="FM192" s="165"/>
      <c r="FN192" s="165"/>
      <c r="FO192" s="165"/>
      <c r="FP192" s="165"/>
      <c r="FQ192" s="165"/>
      <c r="FR192" s="165"/>
      <c r="FS192" s="165"/>
      <c r="FT192" s="165"/>
      <c r="FU192" s="165"/>
      <c r="FV192" s="165"/>
      <c r="FW192" s="165"/>
      <c r="FX192" s="165"/>
    </row>
    <row r="193" spans="2:180" s="162" customFormat="1" ht="14.25" customHeight="1" thickBot="1">
      <c r="B193" s="370"/>
      <c r="C193" s="58" t="s">
        <v>115</v>
      </c>
      <c r="D193" s="963"/>
      <c r="E193" s="964"/>
      <c r="F193" s="964"/>
      <c r="G193" s="964"/>
      <c r="H193" s="964"/>
      <c r="I193" s="964"/>
      <c r="J193" s="964"/>
      <c r="K193" s="964"/>
      <c r="L193" s="964"/>
      <c r="M193" s="964"/>
      <c r="N193" s="964"/>
      <c r="O193" s="964"/>
      <c r="P193" s="964"/>
      <c r="Q193" s="964"/>
      <c r="R193" s="965"/>
      <c r="S193" s="392">
        <f t="shared" si="2"/>
        <v>0</v>
      </c>
      <c r="T193" s="55"/>
      <c r="U193" s="56"/>
      <c r="V193" s="55"/>
      <c r="W193" s="57"/>
      <c r="X193" s="55"/>
      <c r="Y193" s="56"/>
      <c r="Z193" s="384"/>
      <c r="AA193" s="385"/>
      <c r="AB193" s="384"/>
      <c r="AC193" s="56"/>
      <c r="AD193" s="399"/>
      <c r="AE193" s="400"/>
      <c r="AF193" s="399"/>
      <c r="AG193" s="400"/>
      <c r="AH193" s="399"/>
      <c r="AI193" s="400"/>
      <c r="AJ193" s="399"/>
      <c r="AK193" s="400"/>
      <c r="AL193" s="399"/>
      <c r="AM193" s="400"/>
      <c r="AN193" s="399"/>
      <c r="AO193" s="400"/>
      <c r="AP193" s="399"/>
      <c r="AQ193" s="400"/>
      <c r="AR193" s="256"/>
      <c r="AS193" s="165"/>
      <c r="AT193" s="165"/>
      <c r="AU193" s="151"/>
      <c r="AV193" s="388"/>
      <c r="AW193" s="605" t="s">
        <v>582</v>
      </c>
      <c r="AX193" s="388"/>
      <c r="AY193" s="388"/>
      <c r="AZ193" s="165"/>
      <c r="BA193" s="165"/>
      <c r="BB193" s="165"/>
      <c r="BC193" s="165"/>
      <c r="BD193" s="165"/>
      <c r="BE193" s="165"/>
      <c r="BF193" s="165"/>
      <c r="BG193" s="165"/>
      <c r="BH193" s="165"/>
      <c r="BI193" s="165"/>
      <c r="BJ193" s="165"/>
      <c r="BK193" s="165"/>
      <c r="BL193" s="165"/>
      <c r="BM193" s="165"/>
      <c r="BN193" s="165"/>
      <c r="BO193" s="165"/>
      <c r="BP193" s="165"/>
      <c r="BQ193" s="165"/>
      <c r="BR193" s="165"/>
      <c r="BS193" s="165"/>
      <c r="BT193" s="165"/>
      <c r="BU193" s="165"/>
      <c r="BV193" s="165"/>
      <c r="BW193" s="165"/>
      <c r="BX193" s="165"/>
      <c r="BY193" s="165"/>
      <c r="BZ193" s="165"/>
      <c r="CA193" s="165"/>
      <c r="CB193" s="165"/>
      <c r="CC193" s="165"/>
      <c r="CD193" s="165"/>
      <c r="CE193" s="165"/>
      <c r="CF193" s="165"/>
      <c r="CG193" s="165"/>
      <c r="CH193" s="165"/>
      <c r="CI193" s="165"/>
      <c r="CJ193" s="165"/>
      <c r="CK193" s="165"/>
      <c r="CL193" s="165"/>
      <c r="CM193" s="165"/>
      <c r="CN193" s="165"/>
      <c r="CO193" s="165"/>
      <c r="CP193" s="165"/>
      <c r="CQ193" s="165"/>
      <c r="CR193" s="165"/>
      <c r="CS193" s="165"/>
      <c r="CT193" s="165"/>
      <c r="CU193" s="165"/>
      <c r="CV193" s="165"/>
      <c r="CW193" s="165"/>
      <c r="CX193" s="165"/>
      <c r="CY193" s="165"/>
      <c r="CZ193" s="165"/>
      <c r="DA193" s="165"/>
      <c r="DB193" s="165"/>
      <c r="DC193" s="165"/>
      <c r="DD193" s="165"/>
      <c r="DE193" s="165"/>
      <c r="DF193" s="165"/>
      <c r="DG193" s="165"/>
      <c r="DH193" s="165"/>
      <c r="DI193" s="165"/>
      <c r="DJ193" s="165"/>
      <c r="DK193" s="165"/>
      <c r="DL193" s="165"/>
      <c r="DM193" s="165"/>
      <c r="DN193" s="165"/>
      <c r="DO193" s="165"/>
      <c r="DP193" s="165"/>
      <c r="DQ193" s="165"/>
      <c r="DR193" s="165"/>
      <c r="DS193" s="165"/>
      <c r="DT193" s="165"/>
      <c r="DU193" s="165"/>
      <c r="DV193" s="165"/>
      <c r="DW193" s="165"/>
      <c r="DX193" s="165"/>
      <c r="DY193" s="165"/>
      <c r="DZ193" s="165"/>
      <c r="EA193" s="165"/>
      <c r="EB193" s="165"/>
      <c r="EC193" s="165"/>
      <c r="ED193" s="165"/>
      <c r="EE193" s="165"/>
      <c r="EF193" s="165"/>
      <c r="EG193" s="165"/>
      <c r="EH193" s="165"/>
      <c r="EI193" s="165"/>
      <c r="EJ193" s="165"/>
      <c r="EK193" s="165"/>
      <c r="EL193" s="165"/>
      <c r="EM193" s="165"/>
      <c r="EN193" s="165"/>
      <c r="EO193" s="165"/>
      <c r="EP193" s="165"/>
      <c r="EQ193" s="165"/>
      <c r="ER193" s="165"/>
      <c r="ES193" s="165"/>
      <c r="ET193" s="165"/>
      <c r="EU193" s="165"/>
      <c r="EV193" s="165"/>
      <c r="EW193" s="165"/>
      <c r="EX193" s="165"/>
      <c r="EY193" s="165"/>
      <c r="EZ193" s="165"/>
      <c r="FA193" s="165"/>
      <c r="FB193" s="165"/>
      <c r="FC193" s="165"/>
      <c r="FD193" s="165"/>
      <c r="FE193" s="165"/>
      <c r="FF193" s="165"/>
      <c r="FG193" s="165"/>
      <c r="FH193" s="165"/>
      <c r="FI193" s="165"/>
      <c r="FJ193" s="165"/>
      <c r="FK193" s="165"/>
      <c r="FL193" s="165"/>
      <c r="FM193" s="165"/>
      <c r="FN193" s="165"/>
      <c r="FO193" s="165"/>
      <c r="FP193" s="165"/>
      <c r="FQ193" s="165"/>
      <c r="FR193" s="165"/>
      <c r="FS193" s="165"/>
      <c r="FT193" s="165"/>
      <c r="FU193" s="165"/>
      <c r="FV193" s="165"/>
      <c r="FW193" s="165"/>
      <c r="FX193" s="165"/>
    </row>
    <row r="194" spans="2:180" s="162" customFormat="1" ht="14.25" customHeight="1" thickBot="1">
      <c r="B194" s="370"/>
      <c r="C194" s="375">
        <v>3</v>
      </c>
      <c r="D194" s="966">
        <f>J133</f>
        <v>0</v>
      </c>
      <c r="E194" s="967"/>
      <c r="F194" s="967"/>
      <c r="G194" s="967"/>
      <c r="H194" s="967"/>
      <c r="I194" s="967"/>
      <c r="J194" s="967"/>
      <c r="K194" s="967"/>
      <c r="L194" s="967"/>
      <c r="M194" s="967"/>
      <c r="N194" s="967"/>
      <c r="O194" s="967"/>
      <c r="P194" s="967"/>
      <c r="Q194" s="967"/>
      <c r="R194" s="968"/>
      <c r="S194" s="376">
        <f>SUM(S195:S200)</f>
        <v>0</v>
      </c>
      <c r="T194" s="401"/>
      <c r="U194" s="402"/>
      <c r="V194" s="402"/>
      <c r="W194" s="402"/>
      <c r="X194" s="402"/>
      <c r="Y194" s="402"/>
      <c r="Z194" s="402"/>
      <c r="AA194" s="402"/>
      <c r="AB194" s="402"/>
      <c r="AC194" s="402"/>
      <c r="AD194" s="403"/>
      <c r="AE194" s="403"/>
      <c r="AF194" s="403"/>
      <c r="AG194" s="403"/>
      <c r="AH194" s="403"/>
      <c r="AI194" s="403"/>
      <c r="AJ194" s="403"/>
      <c r="AK194" s="403"/>
      <c r="AL194" s="403"/>
      <c r="AM194" s="403"/>
      <c r="AN194" s="403"/>
      <c r="AO194" s="403"/>
      <c r="AP194" s="403"/>
      <c r="AQ194" s="404"/>
      <c r="AR194" s="256"/>
      <c r="AS194" s="165"/>
      <c r="AT194" s="165"/>
      <c r="AU194" s="151"/>
      <c r="AV194" s="388"/>
      <c r="AW194" s="605" t="s">
        <v>583</v>
      </c>
      <c r="AX194" s="388"/>
      <c r="AY194" s="388"/>
      <c r="AZ194" s="165"/>
      <c r="BA194" s="165"/>
      <c r="BB194" s="165"/>
      <c r="BC194" s="165"/>
      <c r="BD194" s="165"/>
      <c r="BE194" s="165"/>
      <c r="BF194" s="165"/>
      <c r="BG194" s="165"/>
      <c r="BH194" s="165"/>
      <c r="BI194" s="165"/>
      <c r="BJ194" s="165"/>
      <c r="BK194" s="165"/>
      <c r="BL194" s="165"/>
      <c r="BM194" s="165"/>
      <c r="BN194" s="165"/>
      <c r="BO194" s="165"/>
      <c r="BP194" s="165"/>
      <c r="BQ194" s="165"/>
      <c r="BR194" s="165"/>
      <c r="BS194" s="165"/>
      <c r="BT194" s="165"/>
      <c r="BU194" s="165"/>
      <c r="BV194" s="165"/>
      <c r="BW194" s="165"/>
      <c r="BX194" s="165"/>
      <c r="BY194" s="165"/>
      <c r="BZ194" s="165"/>
      <c r="CA194" s="165"/>
      <c r="CB194" s="165"/>
      <c r="CC194" s="165"/>
      <c r="CD194" s="165"/>
      <c r="CE194" s="165"/>
      <c r="CF194" s="165"/>
      <c r="CG194" s="165"/>
      <c r="CH194" s="165"/>
      <c r="CI194" s="165"/>
      <c r="CJ194" s="165"/>
      <c r="CK194" s="165"/>
      <c r="CL194" s="165"/>
      <c r="CM194" s="165"/>
      <c r="CN194" s="165"/>
      <c r="CO194" s="165"/>
      <c r="CP194" s="165"/>
      <c r="CQ194" s="165"/>
      <c r="CR194" s="165"/>
      <c r="CS194" s="165"/>
      <c r="CT194" s="165"/>
      <c r="CU194" s="165"/>
      <c r="CV194" s="165"/>
      <c r="CW194" s="165"/>
      <c r="CX194" s="165"/>
      <c r="CY194" s="165"/>
      <c r="CZ194" s="165"/>
      <c r="DA194" s="165"/>
      <c r="DB194" s="165"/>
      <c r="DC194" s="165"/>
      <c r="DD194" s="165"/>
      <c r="DE194" s="165"/>
      <c r="DF194" s="165"/>
      <c r="DG194" s="165"/>
      <c r="DH194" s="165"/>
      <c r="DI194" s="165"/>
      <c r="DJ194" s="165"/>
      <c r="DK194" s="165"/>
      <c r="DL194" s="165"/>
      <c r="DM194" s="165"/>
      <c r="DN194" s="165"/>
      <c r="DO194" s="165"/>
      <c r="DP194" s="165"/>
      <c r="DQ194" s="165"/>
      <c r="DR194" s="165"/>
      <c r="DS194" s="165"/>
      <c r="DT194" s="165"/>
      <c r="DU194" s="165"/>
      <c r="DV194" s="165"/>
      <c r="DW194" s="165"/>
      <c r="DX194" s="165"/>
      <c r="DY194" s="165"/>
      <c r="DZ194" s="165"/>
      <c r="EA194" s="165"/>
      <c r="EB194" s="165"/>
      <c r="EC194" s="165"/>
      <c r="ED194" s="165"/>
      <c r="EE194" s="165"/>
      <c r="EF194" s="165"/>
      <c r="EG194" s="165"/>
      <c r="EH194" s="165"/>
      <c r="EI194" s="165"/>
      <c r="EJ194" s="165"/>
      <c r="EK194" s="165"/>
      <c r="EL194" s="165"/>
      <c r="EM194" s="165"/>
      <c r="EN194" s="165"/>
      <c r="EO194" s="165"/>
      <c r="EP194" s="165"/>
      <c r="EQ194" s="165"/>
      <c r="ER194" s="165"/>
      <c r="ES194" s="165"/>
      <c r="ET194" s="165"/>
      <c r="EU194" s="165"/>
      <c r="EV194" s="165"/>
      <c r="EW194" s="165"/>
      <c r="EX194" s="165"/>
      <c r="EY194" s="165"/>
      <c r="EZ194" s="165"/>
      <c r="FA194" s="165"/>
      <c r="FB194" s="165"/>
      <c r="FC194" s="165"/>
      <c r="FD194" s="165"/>
      <c r="FE194" s="165"/>
      <c r="FF194" s="165"/>
      <c r="FG194" s="165"/>
      <c r="FH194" s="165"/>
      <c r="FI194" s="165"/>
      <c r="FJ194" s="165"/>
      <c r="FK194" s="165"/>
      <c r="FL194" s="165"/>
      <c r="FM194" s="165"/>
      <c r="FN194" s="165"/>
      <c r="FO194" s="165"/>
      <c r="FP194" s="165"/>
      <c r="FQ194" s="165"/>
      <c r="FR194" s="165"/>
      <c r="FS194" s="165"/>
      <c r="FT194" s="165"/>
      <c r="FU194" s="165"/>
      <c r="FV194" s="165"/>
      <c r="FW194" s="165"/>
      <c r="FX194" s="165"/>
    </row>
    <row r="195" spans="2:180" s="162" customFormat="1" ht="14.25" customHeight="1" thickBot="1">
      <c r="B195" s="370"/>
      <c r="C195" s="51" t="s">
        <v>116</v>
      </c>
      <c r="D195" s="971"/>
      <c r="E195" s="972"/>
      <c r="F195" s="972"/>
      <c r="G195" s="972"/>
      <c r="H195" s="972"/>
      <c r="I195" s="972"/>
      <c r="J195" s="972"/>
      <c r="K195" s="972"/>
      <c r="L195" s="972"/>
      <c r="M195" s="972"/>
      <c r="N195" s="972"/>
      <c r="O195" s="972"/>
      <c r="P195" s="972"/>
      <c r="Q195" s="972"/>
      <c r="R195" s="973"/>
      <c r="S195" s="392">
        <f t="shared" ref="S195:S200" si="3">SUM(T195:AQ195)</f>
        <v>0</v>
      </c>
      <c r="T195" s="48"/>
      <c r="U195" s="49"/>
      <c r="V195" s="48"/>
      <c r="W195" s="50"/>
      <c r="X195" s="48"/>
      <c r="Y195" s="49"/>
      <c r="Z195" s="48"/>
      <c r="AA195" s="50"/>
      <c r="AB195" s="379"/>
      <c r="AC195" s="49"/>
      <c r="AD195" s="393"/>
      <c r="AE195" s="394"/>
      <c r="AF195" s="393"/>
      <c r="AG195" s="394"/>
      <c r="AH195" s="393"/>
      <c r="AI195" s="394"/>
      <c r="AJ195" s="393"/>
      <c r="AK195" s="394"/>
      <c r="AL195" s="393"/>
      <c r="AM195" s="394"/>
      <c r="AN195" s="393"/>
      <c r="AO195" s="394"/>
      <c r="AP195" s="393"/>
      <c r="AQ195" s="394"/>
      <c r="AR195" s="256"/>
      <c r="AS195" s="165"/>
      <c r="AT195" s="165"/>
      <c r="AU195" s="151"/>
      <c r="AV195" s="165"/>
      <c r="AW195" s="605" t="s">
        <v>584</v>
      </c>
      <c r="AX195" s="165"/>
      <c r="AY195" s="165"/>
      <c r="AZ195" s="165"/>
      <c r="BA195" s="165"/>
      <c r="BB195" s="165"/>
      <c r="BC195" s="165"/>
      <c r="BD195" s="165"/>
      <c r="BE195" s="165"/>
      <c r="BF195" s="165"/>
      <c r="BG195" s="165"/>
      <c r="BH195" s="165"/>
      <c r="BI195" s="165"/>
      <c r="BJ195" s="165"/>
      <c r="BK195" s="165"/>
      <c r="BL195" s="165"/>
      <c r="BM195" s="165"/>
      <c r="BN195" s="165"/>
      <c r="BO195" s="165"/>
      <c r="BP195" s="165"/>
      <c r="BQ195" s="165"/>
      <c r="BR195" s="165"/>
      <c r="BS195" s="165"/>
      <c r="BT195" s="165"/>
      <c r="BU195" s="165"/>
      <c r="BV195" s="165"/>
      <c r="BW195" s="165"/>
      <c r="BX195" s="165"/>
      <c r="BY195" s="165"/>
      <c r="BZ195" s="165"/>
      <c r="CA195" s="165"/>
      <c r="CB195" s="165"/>
      <c r="CC195" s="165"/>
      <c r="CD195" s="165"/>
      <c r="CE195" s="165"/>
      <c r="CF195" s="165"/>
      <c r="CG195" s="165"/>
      <c r="CH195" s="165"/>
      <c r="CI195" s="165"/>
      <c r="CJ195" s="165"/>
      <c r="CK195" s="165"/>
      <c r="CL195" s="165"/>
      <c r="CM195" s="165"/>
      <c r="CN195" s="165"/>
      <c r="CO195" s="165"/>
      <c r="CP195" s="165"/>
      <c r="CQ195" s="165"/>
      <c r="CR195" s="165"/>
      <c r="CS195" s="165"/>
      <c r="CT195" s="165"/>
      <c r="CU195" s="165"/>
      <c r="CV195" s="165"/>
      <c r="CW195" s="165"/>
      <c r="CX195" s="165"/>
      <c r="CY195" s="165"/>
      <c r="CZ195" s="165"/>
      <c r="DA195" s="165"/>
      <c r="DB195" s="165"/>
      <c r="DC195" s="165"/>
      <c r="DD195" s="165"/>
      <c r="DE195" s="165"/>
      <c r="DF195" s="165"/>
      <c r="DG195" s="165"/>
      <c r="DH195" s="165"/>
      <c r="DI195" s="165"/>
      <c r="DJ195" s="165"/>
      <c r="DK195" s="165"/>
      <c r="DL195" s="165"/>
      <c r="DM195" s="165"/>
      <c r="DN195" s="165"/>
      <c r="DO195" s="165"/>
      <c r="DP195" s="165"/>
      <c r="DQ195" s="165"/>
      <c r="DR195" s="165"/>
      <c r="DS195" s="165"/>
      <c r="DT195" s="165"/>
      <c r="DU195" s="165"/>
      <c r="DV195" s="165"/>
      <c r="DW195" s="165"/>
      <c r="DX195" s="165"/>
      <c r="DY195" s="165"/>
      <c r="DZ195" s="165"/>
      <c r="EA195" s="165"/>
      <c r="EB195" s="165"/>
      <c r="EC195" s="165"/>
      <c r="ED195" s="165"/>
      <c r="EE195" s="165"/>
      <c r="EF195" s="165"/>
      <c r="EG195" s="165"/>
      <c r="EH195" s="165"/>
      <c r="EI195" s="165"/>
      <c r="EJ195" s="165"/>
      <c r="EK195" s="165"/>
      <c r="EL195" s="165"/>
      <c r="EM195" s="165"/>
      <c r="EN195" s="165"/>
      <c r="EO195" s="165"/>
      <c r="EP195" s="165"/>
      <c r="EQ195" s="165"/>
      <c r="ER195" s="165"/>
      <c r="ES195" s="165"/>
      <c r="ET195" s="165"/>
      <c r="EU195" s="165"/>
      <c r="EV195" s="165"/>
      <c r="EW195" s="165"/>
      <c r="EX195" s="165"/>
      <c r="EY195" s="165"/>
      <c r="EZ195" s="165"/>
      <c r="FA195" s="165"/>
      <c r="FB195" s="165"/>
      <c r="FC195" s="165"/>
      <c r="FD195" s="165"/>
      <c r="FE195" s="165"/>
      <c r="FF195" s="165"/>
      <c r="FG195" s="165"/>
      <c r="FH195" s="165"/>
      <c r="FI195" s="165"/>
      <c r="FJ195" s="165"/>
      <c r="FK195" s="165"/>
      <c r="FL195" s="165"/>
      <c r="FM195" s="165"/>
      <c r="FN195" s="165"/>
      <c r="FO195" s="165"/>
      <c r="FP195" s="165"/>
      <c r="FQ195" s="165"/>
      <c r="FR195" s="165"/>
      <c r="FS195" s="165"/>
      <c r="FT195" s="165"/>
      <c r="FU195" s="165"/>
      <c r="FV195" s="165"/>
      <c r="FW195" s="165"/>
      <c r="FX195" s="165"/>
    </row>
    <row r="196" spans="2:180" s="162" customFormat="1" ht="14.25" customHeight="1">
      <c r="B196" s="370"/>
      <c r="C196" s="51" t="s">
        <v>117</v>
      </c>
      <c r="D196" s="971"/>
      <c r="E196" s="972"/>
      <c r="F196" s="972"/>
      <c r="G196" s="972"/>
      <c r="H196" s="972"/>
      <c r="I196" s="972"/>
      <c r="J196" s="972"/>
      <c r="K196" s="972"/>
      <c r="L196" s="972"/>
      <c r="M196" s="972"/>
      <c r="N196" s="972"/>
      <c r="O196" s="972"/>
      <c r="P196" s="972"/>
      <c r="Q196" s="972"/>
      <c r="R196" s="973"/>
      <c r="S196" s="392">
        <f t="shared" si="3"/>
        <v>0</v>
      </c>
      <c r="T196" s="52"/>
      <c r="U196" s="53"/>
      <c r="V196" s="52"/>
      <c r="W196" s="45"/>
      <c r="X196" s="52"/>
      <c r="Y196" s="53"/>
      <c r="Z196" s="395"/>
      <c r="AA196" s="396"/>
      <c r="AB196" s="395"/>
      <c r="AC196" s="53"/>
      <c r="AD196" s="397"/>
      <c r="AE196" s="398"/>
      <c r="AF196" s="397"/>
      <c r="AG196" s="398"/>
      <c r="AH196" s="397"/>
      <c r="AI196" s="398"/>
      <c r="AJ196" s="397"/>
      <c r="AK196" s="398"/>
      <c r="AL196" s="397"/>
      <c r="AM196" s="398"/>
      <c r="AN196" s="397"/>
      <c r="AO196" s="398"/>
      <c r="AP196" s="397"/>
      <c r="AQ196" s="398"/>
      <c r="AR196" s="256"/>
      <c r="AS196" s="165"/>
      <c r="AT196" s="165"/>
      <c r="AU196" s="151"/>
      <c r="AV196" s="165"/>
      <c r="AW196" s="605" t="s">
        <v>585</v>
      </c>
      <c r="AX196" s="165"/>
      <c r="AY196" s="165"/>
      <c r="AZ196" s="165"/>
      <c r="BA196" s="165"/>
      <c r="BB196" s="165"/>
      <c r="BC196" s="165"/>
      <c r="BD196" s="165"/>
      <c r="BE196" s="165"/>
      <c r="BF196" s="165"/>
      <c r="BG196" s="165"/>
      <c r="BH196" s="165"/>
      <c r="BI196" s="165"/>
      <c r="BJ196" s="165"/>
      <c r="BK196" s="165"/>
      <c r="BL196" s="165"/>
      <c r="BM196" s="165"/>
      <c r="BN196" s="165"/>
      <c r="BO196" s="165"/>
      <c r="BP196" s="165"/>
      <c r="BQ196" s="165"/>
      <c r="BR196" s="165"/>
      <c r="BS196" s="165"/>
      <c r="BT196" s="165"/>
      <c r="BU196" s="165"/>
      <c r="BV196" s="165"/>
      <c r="BW196" s="165"/>
      <c r="BX196" s="165"/>
      <c r="BY196" s="165"/>
      <c r="BZ196" s="165"/>
      <c r="CA196" s="165"/>
      <c r="CB196" s="165"/>
      <c r="CC196" s="165"/>
      <c r="CD196" s="165"/>
      <c r="CE196" s="165"/>
      <c r="CF196" s="165"/>
      <c r="CG196" s="165"/>
      <c r="CH196" s="165"/>
      <c r="CI196" s="165"/>
      <c r="CJ196" s="165"/>
      <c r="CK196" s="165"/>
      <c r="CL196" s="165"/>
      <c r="CM196" s="165"/>
      <c r="CN196" s="165"/>
      <c r="CO196" s="165"/>
      <c r="CP196" s="165"/>
      <c r="CQ196" s="165"/>
      <c r="CR196" s="165"/>
      <c r="CS196" s="165"/>
      <c r="CT196" s="165"/>
      <c r="CU196" s="165"/>
      <c r="CV196" s="165"/>
      <c r="CW196" s="165"/>
      <c r="CX196" s="165"/>
      <c r="CY196" s="165"/>
      <c r="CZ196" s="165"/>
      <c r="DA196" s="165"/>
      <c r="DB196" s="165"/>
      <c r="DC196" s="165"/>
      <c r="DD196" s="165"/>
      <c r="DE196" s="165"/>
      <c r="DF196" s="165"/>
      <c r="DG196" s="165"/>
      <c r="DH196" s="165"/>
      <c r="DI196" s="165"/>
      <c r="DJ196" s="165"/>
      <c r="DK196" s="165"/>
      <c r="DL196" s="165"/>
      <c r="DM196" s="165"/>
      <c r="DN196" s="165"/>
      <c r="DO196" s="165"/>
      <c r="DP196" s="165"/>
      <c r="DQ196" s="165"/>
      <c r="DR196" s="165"/>
      <c r="DS196" s="165"/>
      <c r="DT196" s="165"/>
      <c r="DU196" s="165"/>
      <c r="DV196" s="165"/>
      <c r="DW196" s="165"/>
      <c r="DX196" s="165"/>
      <c r="DY196" s="165"/>
      <c r="DZ196" s="165"/>
      <c r="EA196" s="165"/>
      <c r="EB196" s="165"/>
      <c r="EC196" s="165"/>
      <c r="ED196" s="165"/>
      <c r="EE196" s="165"/>
      <c r="EF196" s="165"/>
      <c r="EG196" s="165"/>
      <c r="EH196" s="165"/>
      <c r="EI196" s="165"/>
      <c r="EJ196" s="165"/>
      <c r="EK196" s="165"/>
      <c r="EL196" s="165"/>
      <c r="EM196" s="165"/>
      <c r="EN196" s="165"/>
      <c r="EO196" s="165"/>
      <c r="EP196" s="165"/>
      <c r="EQ196" s="165"/>
      <c r="ER196" s="165"/>
      <c r="ES196" s="165"/>
      <c r="ET196" s="165"/>
      <c r="EU196" s="165"/>
      <c r="EV196" s="165"/>
      <c r="EW196" s="165"/>
      <c r="EX196" s="165"/>
      <c r="EY196" s="165"/>
      <c r="EZ196" s="165"/>
      <c r="FA196" s="165"/>
      <c r="FB196" s="165"/>
      <c r="FC196" s="165"/>
      <c r="FD196" s="165"/>
      <c r="FE196" s="165"/>
      <c r="FF196" s="165"/>
      <c r="FG196" s="165"/>
      <c r="FH196" s="165"/>
      <c r="FI196" s="165"/>
      <c r="FJ196" s="165"/>
      <c r="FK196" s="165"/>
      <c r="FL196" s="165"/>
      <c r="FM196" s="165"/>
      <c r="FN196" s="165"/>
      <c r="FO196" s="165"/>
      <c r="FP196" s="165"/>
      <c r="FQ196" s="165"/>
      <c r="FR196" s="165"/>
      <c r="FS196" s="165"/>
      <c r="FT196" s="165"/>
      <c r="FU196" s="165"/>
      <c r="FV196" s="165"/>
      <c r="FW196" s="165"/>
      <c r="FX196" s="165"/>
    </row>
    <row r="197" spans="2:180" s="162" customFormat="1" ht="14.25" customHeight="1">
      <c r="B197" s="370"/>
      <c r="C197" s="51" t="s">
        <v>118</v>
      </c>
      <c r="D197" s="957"/>
      <c r="E197" s="958"/>
      <c r="F197" s="958"/>
      <c r="G197" s="958"/>
      <c r="H197" s="958"/>
      <c r="I197" s="958"/>
      <c r="J197" s="958"/>
      <c r="K197" s="958"/>
      <c r="L197" s="958"/>
      <c r="M197" s="958"/>
      <c r="N197" s="958"/>
      <c r="O197" s="958"/>
      <c r="P197" s="958"/>
      <c r="Q197" s="958"/>
      <c r="R197" s="959"/>
      <c r="S197" s="392">
        <f t="shared" si="3"/>
        <v>0</v>
      </c>
      <c r="T197" s="52"/>
      <c r="U197" s="53"/>
      <c r="V197" s="52"/>
      <c r="W197" s="45"/>
      <c r="X197" s="52"/>
      <c r="Y197" s="53"/>
      <c r="Z197" s="395"/>
      <c r="AA197" s="396"/>
      <c r="AB197" s="395"/>
      <c r="AC197" s="53"/>
      <c r="AD197" s="397"/>
      <c r="AE197" s="398"/>
      <c r="AF197" s="397"/>
      <c r="AG197" s="398"/>
      <c r="AH197" s="397"/>
      <c r="AI197" s="398"/>
      <c r="AJ197" s="397"/>
      <c r="AK197" s="398"/>
      <c r="AL197" s="397"/>
      <c r="AM197" s="398"/>
      <c r="AN197" s="397"/>
      <c r="AO197" s="398"/>
      <c r="AP197" s="397"/>
      <c r="AQ197" s="398"/>
      <c r="AR197" s="256"/>
      <c r="AS197" s="165"/>
      <c r="AT197" s="165"/>
      <c r="AU197" s="165"/>
      <c r="AV197" s="165"/>
      <c r="AW197" s="605" t="s">
        <v>586</v>
      </c>
      <c r="AX197" s="165"/>
      <c r="AY197" s="165"/>
      <c r="AZ197" s="165"/>
      <c r="BA197" s="165"/>
      <c r="BB197" s="165"/>
      <c r="BC197" s="165"/>
      <c r="BD197" s="165"/>
      <c r="BE197" s="165"/>
      <c r="BF197" s="165"/>
      <c r="BG197" s="165"/>
      <c r="BH197" s="165"/>
      <c r="BI197" s="165"/>
      <c r="BJ197" s="165"/>
      <c r="BK197" s="165"/>
      <c r="BL197" s="165"/>
      <c r="BM197" s="165"/>
      <c r="BN197" s="165"/>
      <c r="BO197" s="165"/>
      <c r="BP197" s="165"/>
      <c r="BQ197" s="165"/>
      <c r="BR197" s="165"/>
      <c r="BS197" s="165"/>
      <c r="BT197" s="165"/>
      <c r="BU197" s="165"/>
      <c r="BV197" s="165"/>
      <c r="BW197" s="165"/>
      <c r="BX197" s="165"/>
      <c r="BY197" s="165"/>
      <c r="BZ197" s="165"/>
      <c r="CA197" s="165"/>
      <c r="CB197" s="165"/>
      <c r="CC197" s="165"/>
      <c r="CD197" s="165"/>
      <c r="CE197" s="165"/>
      <c r="CF197" s="165"/>
      <c r="CG197" s="165"/>
      <c r="CH197" s="165"/>
      <c r="CI197" s="165"/>
      <c r="CJ197" s="165"/>
      <c r="CK197" s="165"/>
      <c r="CL197" s="165"/>
      <c r="CM197" s="165"/>
      <c r="CN197" s="165"/>
      <c r="CO197" s="165"/>
      <c r="CP197" s="165"/>
      <c r="CQ197" s="165"/>
      <c r="CR197" s="165"/>
      <c r="CS197" s="165"/>
      <c r="CT197" s="165"/>
      <c r="CU197" s="165"/>
      <c r="CV197" s="165"/>
      <c r="CW197" s="165"/>
      <c r="CX197" s="165"/>
      <c r="CY197" s="165"/>
      <c r="CZ197" s="165"/>
      <c r="DA197" s="165"/>
      <c r="DB197" s="165"/>
      <c r="DC197" s="165"/>
      <c r="DD197" s="165"/>
      <c r="DE197" s="165"/>
      <c r="DF197" s="165"/>
      <c r="DG197" s="165"/>
      <c r="DH197" s="165"/>
      <c r="DI197" s="165"/>
      <c r="DJ197" s="165"/>
      <c r="DK197" s="165"/>
      <c r="DL197" s="165"/>
      <c r="DM197" s="165"/>
      <c r="DN197" s="165"/>
      <c r="DO197" s="165"/>
      <c r="DP197" s="165"/>
      <c r="DQ197" s="165"/>
      <c r="DR197" s="165"/>
      <c r="DS197" s="165"/>
      <c r="DT197" s="165"/>
      <c r="DU197" s="165"/>
      <c r="DV197" s="165"/>
      <c r="DW197" s="165"/>
      <c r="DX197" s="165"/>
      <c r="DY197" s="165"/>
      <c r="DZ197" s="165"/>
      <c r="EA197" s="165"/>
      <c r="EB197" s="165"/>
      <c r="EC197" s="165"/>
      <c r="ED197" s="165"/>
      <c r="EE197" s="165"/>
      <c r="EF197" s="165"/>
      <c r="EG197" s="165"/>
      <c r="EH197" s="165"/>
      <c r="EI197" s="165"/>
      <c r="EJ197" s="165"/>
      <c r="EK197" s="165"/>
      <c r="EL197" s="165"/>
      <c r="EM197" s="165"/>
      <c r="EN197" s="165"/>
      <c r="EO197" s="165"/>
      <c r="EP197" s="165"/>
      <c r="EQ197" s="165"/>
      <c r="ER197" s="165"/>
      <c r="ES197" s="165"/>
      <c r="ET197" s="165"/>
      <c r="EU197" s="165"/>
      <c r="EV197" s="165"/>
      <c r="EW197" s="165"/>
      <c r="EX197" s="165"/>
      <c r="EY197" s="165"/>
      <c r="EZ197" s="165"/>
      <c r="FA197" s="165"/>
      <c r="FB197" s="165"/>
      <c r="FC197" s="165"/>
      <c r="FD197" s="165"/>
      <c r="FE197" s="165"/>
      <c r="FF197" s="165"/>
      <c r="FG197" s="165"/>
      <c r="FH197" s="165"/>
      <c r="FI197" s="165"/>
      <c r="FJ197" s="165"/>
      <c r="FK197" s="165"/>
      <c r="FL197" s="165"/>
      <c r="FM197" s="165"/>
      <c r="FN197" s="165"/>
      <c r="FO197" s="165"/>
      <c r="FP197" s="165"/>
      <c r="FQ197" s="165"/>
      <c r="FR197" s="165"/>
      <c r="FS197" s="165"/>
      <c r="FT197" s="165"/>
      <c r="FU197" s="165"/>
      <c r="FV197" s="165"/>
      <c r="FW197" s="165"/>
      <c r="FX197" s="165"/>
    </row>
    <row r="198" spans="2:180" s="162" customFormat="1" ht="14.25" customHeight="1">
      <c r="B198" s="370"/>
      <c r="C198" s="51" t="s">
        <v>119</v>
      </c>
      <c r="D198" s="974"/>
      <c r="E198" s="975"/>
      <c r="F198" s="975"/>
      <c r="G198" s="975"/>
      <c r="H198" s="975"/>
      <c r="I198" s="975"/>
      <c r="J198" s="975"/>
      <c r="K198" s="975"/>
      <c r="L198" s="975"/>
      <c r="M198" s="975"/>
      <c r="N198" s="975"/>
      <c r="O198" s="975"/>
      <c r="P198" s="975"/>
      <c r="Q198" s="975"/>
      <c r="R198" s="976"/>
      <c r="S198" s="392">
        <f t="shared" si="3"/>
        <v>0</v>
      </c>
      <c r="T198" s="52"/>
      <c r="U198" s="53"/>
      <c r="V198" s="52"/>
      <c r="W198" s="45"/>
      <c r="X198" s="52"/>
      <c r="Y198" s="53"/>
      <c r="Z198" s="395"/>
      <c r="AA198" s="396"/>
      <c r="AB198" s="395"/>
      <c r="AC198" s="53"/>
      <c r="AD198" s="397"/>
      <c r="AE198" s="398"/>
      <c r="AF198" s="397"/>
      <c r="AG198" s="398"/>
      <c r="AH198" s="397"/>
      <c r="AI198" s="398"/>
      <c r="AJ198" s="397"/>
      <c r="AK198" s="398"/>
      <c r="AL198" s="397"/>
      <c r="AM198" s="398"/>
      <c r="AN198" s="397"/>
      <c r="AO198" s="398"/>
      <c r="AP198" s="397"/>
      <c r="AQ198" s="398"/>
      <c r="AR198" s="256"/>
      <c r="AS198" s="165"/>
      <c r="AT198" s="165"/>
      <c r="AU198" s="165"/>
      <c r="AV198" s="165"/>
      <c r="AW198" s="605" t="s">
        <v>587</v>
      </c>
      <c r="AX198" s="165"/>
      <c r="AY198" s="165"/>
      <c r="AZ198" s="165"/>
      <c r="BA198" s="165"/>
      <c r="BB198" s="165"/>
      <c r="BC198" s="165"/>
      <c r="BD198" s="165"/>
      <c r="BE198" s="165"/>
      <c r="BF198" s="165"/>
      <c r="BG198" s="165"/>
      <c r="BH198" s="165"/>
      <c r="BI198" s="165"/>
      <c r="BJ198" s="165"/>
      <c r="BK198" s="165"/>
      <c r="BL198" s="165"/>
      <c r="BM198" s="165"/>
      <c r="BN198" s="165"/>
      <c r="BO198" s="165"/>
      <c r="BP198" s="165"/>
      <c r="BQ198" s="165"/>
      <c r="BR198" s="165"/>
      <c r="BS198" s="165"/>
      <c r="BT198" s="165"/>
      <c r="BU198" s="165"/>
      <c r="BV198" s="165"/>
      <c r="BW198" s="165"/>
      <c r="BX198" s="165"/>
      <c r="BY198" s="165"/>
      <c r="BZ198" s="165"/>
      <c r="CA198" s="165"/>
      <c r="CB198" s="165"/>
      <c r="CC198" s="165"/>
      <c r="CD198" s="165"/>
      <c r="CE198" s="165"/>
      <c r="CF198" s="165"/>
      <c r="CG198" s="165"/>
      <c r="CH198" s="165"/>
      <c r="CI198" s="165"/>
      <c r="CJ198" s="165"/>
      <c r="CK198" s="165"/>
      <c r="CL198" s="165"/>
      <c r="CM198" s="165"/>
      <c r="CN198" s="165"/>
      <c r="CO198" s="165"/>
      <c r="CP198" s="165"/>
      <c r="CQ198" s="165"/>
      <c r="CR198" s="165"/>
      <c r="CS198" s="165"/>
      <c r="CT198" s="165"/>
      <c r="CU198" s="165"/>
      <c r="CV198" s="165"/>
      <c r="CW198" s="165"/>
      <c r="CX198" s="165"/>
      <c r="CY198" s="165"/>
      <c r="CZ198" s="165"/>
      <c r="DA198" s="165"/>
      <c r="DB198" s="165"/>
      <c r="DC198" s="165"/>
      <c r="DD198" s="165"/>
      <c r="DE198" s="165"/>
      <c r="DF198" s="165"/>
      <c r="DG198" s="165"/>
      <c r="DH198" s="165"/>
      <c r="DI198" s="165"/>
      <c r="DJ198" s="165"/>
      <c r="DK198" s="165"/>
      <c r="DL198" s="165"/>
      <c r="DM198" s="165"/>
      <c r="DN198" s="165"/>
      <c r="DO198" s="165"/>
      <c r="DP198" s="165"/>
      <c r="DQ198" s="165"/>
      <c r="DR198" s="165"/>
      <c r="DS198" s="165"/>
      <c r="DT198" s="165"/>
      <c r="DU198" s="165"/>
      <c r="DV198" s="165"/>
      <c r="DW198" s="165"/>
      <c r="DX198" s="165"/>
      <c r="DY198" s="165"/>
      <c r="DZ198" s="165"/>
      <c r="EA198" s="165"/>
      <c r="EB198" s="165"/>
      <c r="EC198" s="165"/>
      <c r="ED198" s="165"/>
      <c r="EE198" s="165"/>
      <c r="EF198" s="165"/>
      <c r="EG198" s="165"/>
      <c r="EH198" s="165"/>
      <c r="EI198" s="165"/>
      <c r="EJ198" s="165"/>
      <c r="EK198" s="165"/>
      <c r="EL198" s="165"/>
      <c r="EM198" s="165"/>
      <c r="EN198" s="165"/>
      <c r="EO198" s="165"/>
      <c r="EP198" s="165"/>
      <c r="EQ198" s="165"/>
      <c r="ER198" s="165"/>
      <c r="ES198" s="165"/>
      <c r="ET198" s="165"/>
      <c r="EU198" s="165"/>
      <c r="EV198" s="165"/>
      <c r="EW198" s="165"/>
      <c r="EX198" s="165"/>
      <c r="EY198" s="165"/>
      <c r="EZ198" s="165"/>
      <c r="FA198" s="165"/>
      <c r="FB198" s="165"/>
      <c r="FC198" s="165"/>
      <c r="FD198" s="165"/>
      <c r="FE198" s="165"/>
      <c r="FF198" s="165"/>
      <c r="FG198" s="165"/>
      <c r="FH198" s="165"/>
      <c r="FI198" s="165"/>
      <c r="FJ198" s="165"/>
      <c r="FK198" s="165"/>
      <c r="FL198" s="165"/>
      <c r="FM198" s="165"/>
      <c r="FN198" s="165"/>
      <c r="FO198" s="165"/>
      <c r="FP198" s="165"/>
      <c r="FQ198" s="165"/>
      <c r="FR198" s="165"/>
      <c r="FS198" s="165"/>
      <c r="FT198" s="165"/>
      <c r="FU198" s="165"/>
      <c r="FV198" s="165"/>
      <c r="FW198" s="165"/>
      <c r="FX198" s="165"/>
    </row>
    <row r="199" spans="2:180" s="162" customFormat="1" ht="14.25" customHeight="1">
      <c r="B199" s="370"/>
      <c r="C199" s="51" t="s">
        <v>120</v>
      </c>
      <c r="D199" s="963"/>
      <c r="E199" s="964"/>
      <c r="F199" s="964"/>
      <c r="G199" s="964"/>
      <c r="H199" s="964"/>
      <c r="I199" s="964"/>
      <c r="J199" s="964"/>
      <c r="K199" s="964"/>
      <c r="L199" s="964"/>
      <c r="M199" s="964"/>
      <c r="N199" s="964"/>
      <c r="O199" s="964"/>
      <c r="P199" s="964"/>
      <c r="Q199" s="964"/>
      <c r="R199" s="965"/>
      <c r="S199" s="392">
        <f t="shared" si="3"/>
        <v>0</v>
      </c>
      <c r="T199" s="52"/>
      <c r="U199" s="53"/>
      <c r="V199" s="52"/>
      <c r="W199" s="45"/>
      <c r="X199" s="52"/>
      <c r="Y199" s="53"/>
      <c r="Z199" s="395"/>
      <c r="AA199" s="396"/>
      <c r="AB199" s="395"/>
      <c r="AC199" s="53"/>
      <c r="AD199" s="397"/>
      <c r="AE199" s="398"/>
      <c r="AF199" s="397"/>
      <c r="AG199" s="398"/>
      <c r="AH199" s="397"/>
      <c r="AI199" s="398"/>
      <c r="AJ199" s="397"/>
      <c r="AK199" s="398"/>
      <c r="AL199" s="397"/>
      <c r="AM199" s="398"/>
      <c r="AN199" s="397"/>
      <c r="AO199" s="398"/>
      <c r="AP199" s="397"/>
      <c r="AQ199" s="398"/>
      <c r="AR199" s="256"/>
      <c r="AS199" s="165"/>
      <c r="AT199" s="165"/>
      <c r="AU199" s="165"/>
      <c r="AV199" s="165"/>
      <c r="AW199" s="605" t="s">
        <v>588</v>
      </c>
      <c r="AX199" s="165"/>
      <c r="AY199" s="165"/>
      <c r="AZ199" s="165"/>
      <c r="BA199" s="165"/>
      <c r="BB199" s="165"/>
      <c r="BC199" s="165"/>
      <c r="BD199" s="165"/>
      <c r="BE199" s="165"/>
      <c r="BF199" s="165"/>
      <c r="BG199" s="165"/>
      <c r="BH199" s="165"/>
      <c r="BI199" s="165"/>
      <c r="BJ199" s="165"/>
      <c r="BK199" s="165"/>
      <c r="BL199" s="165"/>
      <c r="BM199" s="165"/>
      <c r="BN199" s="165"/>
      <c r="BO199" s="165"/>
      <c r="BP199" s="165"/>
      <c r="BQ199" s="165"/>
      <c r="BR199" s="165"/>
      <c r="BS199" s="165"/>
      <c r="BT199" s="165"/>
      <c r="BU199" s="165"/>
      <c r="BV199" s="165"/>
      <c r="BW199" s="165"/>
      <c r="BX199" s="165"/>
      <c r="BY199" s="165"/>
      <c r="BZ199" s="165"/>
      <c r="CA199" s="165"/>
      <c r="CB199" s="165"/>
      <c r="CC199" s="165"/>
      <c r="CD199" s="165"/>
      <c r="CE199" s="165"/>
      <c r="CF199" s="165"/>
      <c r="CG199" s="165"/>
      <c r="CH199" s="165"/>
      <c r="CI199" s="165"/>
      <c r="CJ199" s="165"/>
      <c r="CK199" s="165"/>
      <c r="CL199" s="165"/>
      <c r="CM199" s="165"/>
      <c r="CN199" s="165"/>
      <c r="CO199" s="165"/>
      <c r="CP199" s="165"/>
      <c r="CQ199" s="165"/>
      <c r="CR199" s="165"/>
      <c r="CS199" s="165"/>
      <c r="CT199" s="165"/>
      <c r="CU199" s="165"/>
      <c r="CV199" s="165"/>
      <c r="CW199" s="165"/>
      <c r="CX199" s="165"/>
      <c r="CY199" s="165"/>
      <c r="CZ199" s="165"/>
      <c r="DA199" s="165"/>
      <c r="DB199" s="165"/>
      <c r="DC199" s="165"/>
      <c r="DD199" s="165"/>
      <c r="DE199" s="165"/>
      <c r="DF199" s="165"/>
      <c r="DG199" s="165"/>
      <c r="DH199" s="165"/>
      <c r="DI199" s="165"/>
      <c r="DJ199" s="165"/>
      <c r="DK199" s="165"/>
      <c r="DL199" s="165"/>
      <c r="DM199" s="165"/>
      <c r="DN199" s="165"/>
      <c r="DO199" s="165"/>
      <c r="DP199" s="165"/>
      <c r="DQ199" s="165"/>
      <c r="DR199" s="165"/>
      <c r="DS199" s="165"/>
      <c r="DT199" s="165"/>
      <c r="DU199" s="165"/>
      <c r="DV199" s="165"/>
      <c r="DW199" s="165"/>
      <c r="DX199" s="165"/>
      <c r="DY199" s="165"/>
      <c r="DZ199" s="165"/>
      <c r="EA199" s="165"/>
      <c r="EB199" s="165"/>
      <c r="EC199" s="165"/>
      <c r="ED199" s="165"/>
      <c r="EE199" s="165"/>
      <c r="EF199" s="165"/>
      <c r="EG199" s="165"/>
      <c r="EH199" s="165"/>
      <c r="EI199" s="165"/>
      <c r="EJ199" s="165"/>
      <c r="EK199" s="165"/>
      <c r="EL199" s="165"/>
      <c r="EM199" s="165"/>
      <c r="EN199" s="165"/>
      <c r="EO199" s="165"/>
      <c r="EP199" s="165"/>
      <c r="EQ199" s="165"/>
      <c r="ER199" s="165"/>
      <c r="ES199" s="165"/>
      <c r="ET199" s="165"/>
      <c r="EU199" s="165"/>
      <c r="EV199" s="165"/>
      <c r="EW199" s="165"/>
      <c r="EX199" s="165"/>
      <c r="EY199" s="165"/>
      <c r="EZ199" s="165"/>
      <c r="FA199" s="165"/>
      <c r="FB199" s="165"/>
      <c r="FC199" s="165"/>
      <c r="FD199" s="165"/>
      <c r="FE199" s="165"/>
      <c r="FF199" s="165"/>
      <c r="FG199" s="165"/>
      <c r="FH199" s="165"/>
      <c r="FI199" s="165"/>
      <c r="FJ199" s="165"/>
      <c r="FK199" s="165"/>
      <c r="FL199" s="165"/>
      <c r="FM199" s="165"/>
      <c r="FN199" s="165"/>
      <c r="FO199" s="165"/>
      <c r="FP199" s="165"/>
      <c r="FQ199" s="165"/>
      <c r="FR199" s="165"/>
      <c r="FS199" s="165"/>
      <c r="FT199" s="165"/>
      <c r="FU199" s="165"/>
      <c r="FV199" s="165"/>
      <c r="FW199" s="165"/>
      <c r="FX199" s="165"/>
    </row>
    <row r="200" spans="2:180" s="162" customFormat="1" ht="14.25" customHeight="1" thickBot="1">
      <c r="B200" s="370"/>
      <c r="C200" s="51" t="s">
        <v>121</v>
      </c>
      <c r="D200" s="963"/>
      <c r="E200" s="964"/>
      <c r="F200" s="964"/>
      <c r="G200" s="964"/>
      <c r="H200" s="964"/>
      <c r="I200" s="964"/>
      <c r="J200" s="964"/>
      <c r="K200" s="964"/>
      <c r="L200" s="964"/>
      <c r="M200" s="964"/>
      <c r="N200" s="964"/>
      <c r="O200" s="964"/>
      <c r="P200" s="964"/>
      <c r="Q200" s="964"/>
      <c r="R200" s="965"/>
      <c r="S200" s="392">
        <f t="shared" si="3"/>
        <v>0</v>
      </c>
      <c r="T200" s="55"/>
      <c r="U200" s="56"/>
      <c r="V200" s="55"/>
      <c r="W200" s="57"/>
      <c r="X200" s="55"/>
      <c r="Y200" s="56"/>
      <c r="Z200" s="384"/>
      <c r="AA200" s="385"/>
      <c r="AB200" s="384"/>
      <c r="AC200" s="56"/>
      <c r="AD200" s="399"/>
      <c r="AE200" s="400"/>
      <c r="AF200" s="399"/>
      <c r="AG200" s="400"/>
      <c r="AH200" s="399"/>
      <c r="AI200" s="400"/>
      <c r="AJ200" s="399"/>
      <c r="AK200" s="400"/>
      <c r="AL200" s="399"/>
      <c r="AM200" s="400"/>
      <c r="AN200" s="399"/>
      <c r="AO200" s="400"/>
      <c r="AP200" s="399"/>
      <c r="AQ200" s="400"/>
      <c r="AR200" s="256"/>
      <c r="AS200" s="165"/>
      <c r="AT200" s="165"/>
      <c r="AU200" s="165"/>
      <c r="AV200" s="165"/>
      <c r="AW200" s="605" t="s">
        <v>589</v>
      </c>
      <c r="AX200" s="165"/>
      <c r="AY200" s="165"/>
      <c r="AZ200" s="165"/>
      <c r="BA200" s="165"/>
      <c r="BB200" s="165"/>
      <c r="BC200" s="165"/>
      <c r="BD200" s="165"/>
      <c r="BE200" s="165"/>
      <c r="BF200" s="165"/>
      <c r="BG200" s="165"/>
      <c r="BH200" s="165"/>
      <c r="BI200" s="165"/>
      <c r="BJ200" s="165"/>
      <c r="BK200" s="165"/>
      <c r="BL200" s="165"/>
      <c r="BM200" s="165"/>
      <c r="BN200" s="165"/>
      <c r="BO200" s="165"/>
      <c r="BP200" s="165"/>
      <c r="BQ200" s="165"/>
      <c r="BR200" s="165"/>
      <c r="BS200" s="165"/>
      <c r="BT200" s="165"/>
      <c r="BU200" s="165"/>
      <c r="BV200" s="165"/>
      <c r="BW200" s="165"/>
      <c r="BX200" s="165"/>
      <c r="BY200" s="165"/>
      <c r="BZ200" s="165"/>
      <c r="CA200" s="165"/>
      <c r="CB200" s="165"/>
      <c r="CC200" s="165"/>
      <c r="CD200" s="165"/>
      <c r="CE200" s="165"/>
      <c r="CF200" s="165"/>
      <c r="CG200" s="165"/>
      <c r="CH200" s="165"/>
      <c r="CI200" s="165"/>
      <c r="CJ200" s="165"/>
      <c r="CK200" s="165"/>
      <c r="CL200" s="165"/>
      <c r="CM200" s="165"/>
      <c r="CN200" s="165"/>
      <c r="CO200" s="165"/>
      <c r="CP200" s="165"/>
      <c r="CQ200" s="165"/>
      <c r="CR200" s="165"/>
      <c r="CS200" s="165"/>
      <c r="CT200" s="165"/>
      <c r="CU200" s="165"/>
      <c r="CV200" s="165"/>
      <c r="CW200" s="165"/>
      <c r="CX200" s="165"/>
      <c r="CY200" s="165"/>
      <c r="CZ200" s="165"/>
      <c r="DA200" s="165"/>
      <c r="DB200" s="165"/>
      <c r="DC200" s="165"/>
      <c r="DD200" s="165"/>
      <c r="DE200" s="165"/>
      <c r="DF200" s="165"/>
      <c r="DG200" s="165"/>
      <c r="DH200" s="165"/>
      <c r="DI200" s="165"/>
      <c r="DJ200" s="165"/>
      <c r="DK200" s="165"/>
      <c r="DL200" s="165"/>
      <c r="DM200" s="165"/>
      <c r="DN200" s="165"/>
      <c r="DO200" s="165"/>
      <c r="DP200" s="165"/>
      <c r="DQ200" s="165"/>
      <c r="DR200" s="165"/>
      <c r="DS200" s="165"/>
      <c r="DT200" s="165"/>
      <c r="DU200" s="165"/>
      <c r="DV200" s="165"/>
      <c r="DW200" s="165"/>
      <c r="DX200" s="165"/>
      <c r="DY200" s="165"/>
      <c r="DZ200" s="165"/>
      <c r="EA200" s="165"/>
      <c r="EB200" s="165"/>
      <c r="EC200" s="165"/>
      <c r="ED200" s="165"/>
      <c r="EE200" s="165"/>
      <c r="EF200" s="165"/>
      <c r="EG200" s="165"/>
      <c r="EH200" s="165"/>
      <c r="EI200" s="165"/>
      <c r="EJ200" s="165"/>
      <c r="EK200" s="165"/>
      <c r="EL200" s="165"/>
      <c r="EM200" s="165"/>
      <c r="EN200" s="165"/>
      <c r="EO200" s="165"/>
      <c r="EP200" s="165"/>
      <c r="EQ200" s="165"/>
      <c r="ER200" s="165"/>
      <c r="ES200" s="165"/>
      <c r="ET200" s="165"/>
      <c r="EU200" s="165"/>
      <c r="EV200" s="165"/>
      <c r="EW200" s="165"/>
      <c r="EX200" s="165"/>
      <c r="EY200" s="165"/>
      <c r="EZ200" s="165"/>
      <c r="FA200" s="165"/>
      <c r="FB200" s="165"/>
      <c r="FC200" s="165"/>
      <c r="FD200" s="165"/>
      <c r="FE200" s="165"/>
      <c r="FF200" s="165"/>
      <c r="FG200" s="165"/>
      <c r="FH200" s="165"/>
      <c r="FI200" s="165"/>
      <c r="FJ200" s="165"/>
      <c r="FK200" s="165"/>
      <c r="FL200" s="165"/>
      <c r="FM200" s="165"/>
      <c r="FN200" s="165"/>
      <c r="FO200" s="165"/>
      <c r="FP200" s="165"/>
      <c r="FQ200" s="165"/>
      <c r="FR200" s="165"/>
      <c r="FS200" s="165"/>
      <c r="FT200" s="165"/>
      <c r="FU200" s="165"/>
      <c r="FV200" s="165"/>
      <c r="FW200" s="165"/>
      <c r="FX200" s="165"/>
    </row>
    <row r="201" spans="2:180" s="162" customFormat="1" ht="14.25" hidden="1" customHeight="1" thickBot="1">
      <c r="B201" s="370"/>
      <c r="C201" s="375">
        <v>4</v>
      </c>
      <c r="D201" s="966">
        <f>J134</f>
        <v>0</v>
      </c>
      <c r="E201" s="967"/>
      <c r="F201" s="967"/>
      <c r="G201" s="967"/>
      <c r="H201" s="967"/>
      <c r="I201" s="967"/>
      <c r="J201" s="967"/>
      <c r="K201" s="967"/>
      <c r="L201" s="967"/>
      <c r="M201" s="967"/>
      <c r="N201" s="967"/>
      <c r="O201" s="967"/>
      <c r="P201" s="967"/>
      <c r="Q201" s="967"/>
      <c r="R201" s="968"/>
      <c r="S201" s="376">
        <f>SUM(S202:S207)</f>
        <v>0</v>
      </c>
      <c r="T201" s="401"/>
      <c r="U201" s="402"/>
      <c r="V201" s="402"/>
      <c r="W201" s="402"/>
      <c r="X201" s="402"/>
      <c r="Y201" s="402"/>
      <c r="Z201" s="402"/>
      <c r="AA201" s="402"/>
      <c r="AB201" s="402"/>
      <c r="AC201" s="402"/>
      <c r="AD201" s="403"/>
      <c r="AE201" s="403"/>
      <c r="AF201" s="403"/>
      <c r="AG201" s="403"/>
      <c r="AH201" s="403"/>
      <c r="AI201" s="403"/>
      <c r="AJ201" s="403"/>
      <c r="AK201" s="403"/>
      <c r="AL201" s="403"/>
      <c r="AM201" s="403"/>
      <c r="AN201" s="403"/>
      <c r="AO201" s="403"/>
      <c r="AP201" s="403"/>
      <c r="AQ201" s="404"/>
      <c r="AR201" s="256"/>
      <c r="AS201" s="165"/>
      <c r="AT201" s="165"/>
      <c r="AU201" s="165"/>
      <c r="AV201" s="165"/>
      <c r="AW201" s="605" t="s">
        <v>590</v>
      </c>
      <c r="AX201" s="165"/>
      <c r="AY201" s="165"/>
      <c r="AZ201" s="165"/>
      <c r="BA201" s="165"/>
      <c r="BB201" s="165"/>
      <c r="BC201" s="165"/>
      <c r="BD201" s="165"/>
      <c r="BE201" s="165"/>
      <c r="BF201" s="165"/>
      <c r="BG201" s="165"/>
      <c r="BH201" s="165"/>
      <c r="BI201" s="165"/>
      <c r="BJ201" s="165"/>
      <c r="BK201" s="165"/>
      <c r="BL201" s="165"/>
      <c r="BM201" s="165"/>
      <c r="BN201" s="165"/>
      <c r="BO201" s="165"/>
      <c r="BP201" s="165"/>
      <c r="BQ201" s="165"/>
      <c r="BR201" s="165"/>
      <c r="BS201" s="165"/>
      <c r="BT201" s="165"/>
      <c r="BU201" s="165"/>
      <c r="BV201" s="165"/>
      <c r="BW201" s="165"/>
      <c r="BX201" s="165"/>
      <c r="BY201" s="165"/>
      <c r="BZ201" s="165"/>
      <c r="CA201" s="165"/>
      <c r="CB201" s="165"/>
      <c r="CC201" s="165"/>
      <c r="CD201" s="165"/>
      <c r="CE201" s="165"/>
      <c r="CF201" s="165"/>
      <c r="CG201" s="165"/>
      <c r="CH201" s="165"/>
      <c r="CI201" s="165"/>
      <c r="CJ201" s="165"/>
      <c r="CK201" s="165"/>
      <c r="CL201" s="165"/>
      <c r="CM201" s="165"/>
      <c r="CN201" s="165"/>
      <c r="CO201" s="165"/>
      <c r="CP201" s="165"/>
      <c r="CQ201" s="165"/>
      <c r="CR201" s="165"/>
      <c r="CS201" s="165"/>
      <c r="CT201" s="165"/>
      <c r="CU201" s="165"/>
      <c r="CV201" s="165"/>
      <c r="CW201" s="165"/>
      <c r="CX201" s="165"/>
      <c r="CY201" s="165"/>
      <c r="CZ201" s="165"/>
      <c r="DA201" s="165"/>
      <c r="DB201" s="165"/>
      <c r="DC201" s="165"/>
      <c r="DD201" s="165"/>
      <c r="DE201" s="165"/>
      <c r="DF201" s="165"/>
      <c r="DG201" s="165"/>
      <c r="DH201" s="165"/>
      <c r="DI201" s="165"/>
      <c r="DJ201" s="165"/>
      <c r="DK201" s="165"/>
      <c r="DL201" s="165"/>
      <c r="DM201" s="165"/>
      <c r="DN201" s="165"/>
      <c r="DO201" s="165"/>
      <c r="DP201" s="165"/>
      <c r="DQ201" s="165"/>
      <c r="DR201" s="165"/>
      <c r="DS201" s="165"/>
      <c r="DT201" s="165"/>
      <c r="DU201" s="165"/>
      <c r="DV201" s="165"/>
      <c r="DW201" s="165"/>
      <c r="DX201" s="165"/>
      <c r="DY201" s="165"/>
      <c r="DZ201" s="165"/>
      <c r="EA201" s="165"/>
      <c r="EB201" s="165"/>
      <c r="EC201" s="165"/>
      <c r="ED201" s="165"/>
      <c r="EE201" s="165"/>
      <c r="EF201" s="165"/>
      <c r="EG201" s="165"/>
      <c r="EH201" s="165"/>
      <c r="EI201" s="165"/>
      <c r="EJ201" s="165"/>
      <c r="EK201" s="165"/>
      <c r="EL201" s="165"/>
      <c r="EM201" s="165"/>
      <c r="EN201" s="165"/>
      <c r="EO201" s="165"/>
      <c r="EP201" s="165"/>
      <c r="EQ201" s="165"/>
      <c r="ER201" s="165"/>
      <c r="ES201" s="165"/>
      <c r="ET201" s="165"/>
      <c r="EU201" s="165"/>
      <c r="EV201" s="165"/>
      <c r="EW201" s="165"/>
      <c r="EX201" s="165"/>
      <c r="EY201" s="165"/>
      <c r="EZ201" s="165"/>
      <c r="FA201" s="165"/>
      <c r="FB201" s="165"/>
      <c r="FC201" s="165"/>
      <c r="FD201" s="165"/>
      <c r="FE201" s="165"/>
      <c r="FF201" s="165"/>
      <c r="FG201" s="165"/>
      <c r="FH201" s="165"/>
      <c r="FI201" s="165"/>
      <c r="FJ201" s="165"/>
      <c r="FK201" s="165"/>
      <c r="FL201" s="165"/>
      <c r="FM201" s="165"/>
      <c r="FN201" s="165"/>
      <c r="FO201" s="165"/>
      <c r="FP201" s="165"/>
      <c r="FQ201" s="165"/>
      <c r="FR201" s="165"/>
      <c r="FS201" s="165"/>
      <c r="FT201" s="165"/>
      <c r="FU201" s="165"/>
      <c r="FV201" s="165"/>
      <c r="FW201" s="165"/>
      <c r="FX201" s="165"/>
    </row>
    <row r="202" spans="2:180" s="162" customFormat="1" ht="14.25" hidden="1" customHeight="1" thickBot="1">
      <c r="B202" s="370"/>
      <c r="C202" s="47" t="s">
        <v>122</v>
      </c>
      <c r="D202" s="971"/>
      <c r="E202" s="972"/>
      <c r="F202" s="972"/>
      <c r="G202" s="972"/>
      <c r="H202" s="972"/>
      <c r="I202" s="972"/>
      <c r="J202" s="972"/>
      <c r="K202" s="972"/>
      <c r="L202" s="972"/>
      <c r="M202" s="972"/>
      <c r="N202" s="972"/>
      <c r="O202" s="972"/>
      <c r="P202" s="972"/>
      <c r="Q202" s="972"/>
      <c r="R202" s="973"/>
      <c r="S202" s="405">
        <f t="shared" ref="S202:S207" si="4">SUM(T202:AQ202)</f>
        <v>0</v>
      </c>
      <c r="T202" s="48"/>
      <c r="U202" s="49"/>
      <c r="V202" s="48"/>
      <c r="W202" s="50"/>
      <c r="X202" s="48"/>
      <c r="Y202" s="49"/>
      <c r="Z202" s="379"/>
      <c r="AA202" s="378"/>
      <c r="AB202" s="379"/>
      <c r="AC202" s="49"/>
      <c r="AD202" s="393"/>
      <c r="AE202" s="394"/>
      <c r="AF202" s="393"/>
      <c r="AG202" s="394"/>
      <c r="AH202" s="393"/>
      <c r="AI202" s="394"/>
      <c r="AJ202" s="393"/>
      <c r="AK202" s="394"/>
      <c r="AL202" s="393"/>
      <c r="AM202" s="394"/>
      <c r="AN202" s="393"/>
      <c r="AO202" s="394"/>
      <c r="AP202" s="393"/>
      <c r="AQ202" s="394"/>
      <c r="AR202" s="256"/>
      <c r="AS202" s="165"/>
      <c r="AT202" s="165"/>
      <c r="AU202" s="165"/>
      <c r="AV202" s="165"/>
      <c r="AW202" s="605" t="s">
        <v>591</v>
      </c>
      <c r="AX202" s="165"/>
      <c r="AY202" s="165"/>
      <c r="AZ202" s="165"/>
      <c r="BA202" s="165"/>
      <c r="BB202" s="165"/>
      <c r="BC202" s="165"/>
      <c r="BD202" s="165"/>
      <c r="BE202" s="165"/>
      <c r="BF202" s="165"/>
      <c r="BG202" s="165"/>
      <c r="BH202" s="165"/>
      <c r="BI202" s="165"/>
      <c r="BJ202" s="165"/>
      <c r="BK202" s="165"/>
      <c r="BL202" s="165"/>
      <c r="BM202" s="165"/>
      <c r="BN202" s="165"/>
      <c r="BO202" s="165"/>
      <c r="BP202" s="165"/>
      <c r="BQ202" s="165"/>
      <c r="BR202" s="165"/>
      <c r="BS202" s="165"/>
      <c r="BT202" s="165"/>
      <c r="BU202" s="165"/>
      <c r="BV202" s="165"/>
      <c r="BW202" s="165"/>
      <c r="BX202" s="165"/>
      <c r="BY202" s="165"/>
      <c r="BZ202" s="165"/>
      <c r="CA202" s="165"/>
      <c r="CB202" s="165"/>
      <c r="CC202" s="165"/>
      <c r="CD202" s="165"/>
      <c r="CE202" s="165"/>
      <c r="CF202" s="165"/>
      <c r="CG202" s="165"/>
      <c r="CH202" s="165"/>
      <c r="CI202" s="165"/>
      <c r="CJ202" s="165"/>
      <c r="CK202" s="165"/>
      <c r="CL202" s="165"/>
      <c r="CM202" s="165"/>
      <c r="CN202" s="165"/>
      <c r="CO202" s="165"/>
      <c r="CP202" s="165"/>
      <c r="CQ202" s="165"/>
      <c r="CR202" s="165"/>
      <c r="CS202" s="165"/>
      <c r="CT202" s="165"/>
      <c r="CU202" s="165"/>
      <c r="CV202" s="165"/>
      <c r="CW202" s="165"/>
      <c r="CX202" s="165"/>
      <c r="CY202" s="165"/>
      <c r="CZ202" s="165"/>
      <c r="DA202" s="165"/>
      <c r="DB202" s="165"/>
      <c r="DC202" s="165"/>
      <c r="DD202" s="165"/>
      <c r="DE202" s="165"/>
      <c r="DF202" s="165"/>
      <c r="DG202" s="165"/>
      <c r="DH202" s="165"/>
      <c r="DI202" s="165"/>
      <c r="DJ202" s="165"/>
      <c r="DK202" s="165"/>
      <c r="DL202" s="165"/>
      <c r="DM202" s="165"/>
      <c r="DN202" s="165"/>
      <c r="DO202" s="165"/>
      <c r="DP202" s="165"/>
      <c r="DQ202" s="165"/>
      <c r="DR202" s="165"/>
      <c r="DS202" s="165"/>
      <c r="DT202" s="165"/>
      <c r="DU202" s="165"/>
      <c r="DV202" s="165"/>
      <c r="DW202" s="165"/>
      <c r="DX202" s="165"/>
      <c r="DY202" s="165"/>
      <c r="DZ202" s="165"/>
      <c r="EA202" s="165"/>
      <c r="EB202" s="165"/>
      <c r="EC202" s="165"/>
      <c r="ED202" s="165"/>
      <c r="EE202" s="165"/>
      <c r="EF202" s="165"/>
      <c r="EG202" s="165"/>
      <c r="EH202" s="165"/>
      <c r="EI202" s="165"/>
      <c r="EJ202" s="165"/>
      <c r="EK202" s="165"/>
      <c r="EL202" s="165"/>
      <c r="EM202" s="165"/>
      <c r="EN202" s="165"/>
      <c r="EO202" s="165"/>
      <c r="EP202" s="165"/>
      <c r="EQ202" s="165"/>
      <c r="ER202" s="165"/>
      <c r="ES202" s="165"/>
      <c r="ET202" s="165"/>
      <c r="EU202" s="165"/>
      <c r="EV202" s="165"/>
      <c r="EW202" s="165"/>
      <c r="EX202" s="165"/>
      <c r="EY202" s="165"/>
      <c r="EZ202" s="165"/>
      <c r="FA202" s="165"/>
      <c r="FB202" s="165"/>
      <c r="FC202" s="165"/>
      <c r="FD202" s="165"/>
      <c r="FE202" s="165"/>
      <c r="FF202" s="165"/>
      <c r="FG202" s="165"/>
      <c r="FH202" s="165"/>
      <c r="FI202" s="165"/>
      <c r="FJ202" s="165"/>
      <c r="FK202" s="165"/>
      <c r="FL202" s="165"/>
      <c r="FM202" s="165"/>
      <c r="FN202" s="165"/>
      <c r="FO202" s="165"/>
      <c r="FP202" s="165"/>
      <c r="FQ202" s="165"/>
      <c r="FR202" s="165"/>
      <c r="FS202" s="165"/>
      <c r="FT202" s="165"/>
      <c r="FU202" s="165"/>
      <c r="FV202" s="165"/>
      <c r="FW202" s="165"/>
      <c r="FX202" s="165"/>
    </row>
    <row r="203" spans="2:180" s="162" customFormat="1" ht="14.25" hidden="1" customHeight="1">
      <c r="B203" s="370"/>
      <c r="C203" s="47" t="s">
        <v>123</v>
      </c>
      <c r="D203" s="971"/>
      <c r="E203" s="972"/>
      <c r="F203" s="972"/>
      <c r="G203" s="972"/>
      <c r="H203" s="972"/>
      <c r="I203" s="972"/>
      <c r="J203" s="972"/>
      <c r="K203" s="972"/>
      <c r="L203" s="972"/>
      <c r="M203" s="972"/>
      <c r="N203" s="972"/>
      <c r="O203" s="972"/>
      <c r="P203" s="972"/>
      <c r="Q203" s="972"/>
      <c r="R203" s="973"/>
      <c r="S203" s="392">
        <f t="shared" si="4"/>
        <v>0</v>
      </c>
      <c r="T203" s="52"/>
      <c r="U203" s="53"/>
      <c r="V203" s="52"/>
      <c r="W203" s="45"/>
      <c r="X203" s="52"/>
      <c r="Y203" s="53"/>
      <c r="Z203" s="395"/>
      <c r="AA203" s="396"/>
      <c r="AB203" s="395"/>
      <c r="AC203" s="53"/>
      <c r="AD203" s="397"/>
      <c r="AE203" s="398"/>
      <c r="AF203" s="397"/>
      <c r="AG203" s="398"/>
      <c r="AH203" s="397"/>
      <c r="AI203" s="398"/>
      <c r="AJ203" s="397"/>
      <c r="AK203" s="398"/>
      <c r="AL203" s="397"/>
      <c r="AM203" s="398"/>
      <c r="AN203" s="397"/>
      <c r="AO203" s="398"/>
      <c r="AP203" s="397"/>
      <c r="AQ203" s="398"/>
      <c r="AR203" s="256"/>
      <c r="AS203" s="165"/>
      <c r="AT203" s="165"/>
      <c r="AU203" s="165"/>
      <c r="AV203" s="165"/>
      <c r="AW203" s="605" t="s">
        <v>592</v>
      </c>
      <c r="AX203" s="165"/>
      <c r="AY203" s="165"/>
      <c r="AZ203" s="165"/>
      <c r="BA203" s="165"/>
      <c r="BB203" s="165"/>
      <c r="BC203" s="165"/>
      <c r="BD203" s="165"/>
      <c r="BE203" s="165"/>
      <c r="BF203" s="165"/>
      <c r="BG203" s="165"/>
      <c r="BH203" s="165"/>
      <c r="BI203" s="165"/>
      <c r="BJ203" s="165"/>
      <c r="BK203" s="165"/>
      <c r="BL203" s="165"/>
      <c r="BM203" s="165"/>
      <c r="BN203" s="165"/>
      <c r="BO203" s="165"/>
      <c r="BP203" s="165"/>
      <c r="BQ203" s="165"/>
      <c r="BR203" s="165"/>
      <c r="BS203" s="165"/>
      <c r="BT203" s="165"/>
      <c r="BU203" s="165"/>
      <c r="BV203" s="165"/>
      <c r="BW203" s="165"/>
      <c r="BX203" s="165"/>
      <c r="BY203" s="165"/>
      <c r="BZ203" s="165"/>
      <c r="CA203" s="165"/>
      <c r="CB203" s="165"/>
      <c r="CC203" s="165"/>
      <c r="CD203" s="165"/>
      <c r="CE203" s="165"/>
      <c r="CF203" s="165"/>
      <c r="CG203" s="165"/>
      <c r="CH203" s="165"/>
      <c r="CI203" s="165"/>
      <c r="CJ203" s="165"/>
      <c r="CK203" s="165"/>
      <c r="CL203" s="165"/>
      <c r="CM203" s="165"/>
      <c r="CN203" s="165"/>
      <c r="CO203" s="165"/>
      <c r="CP203" s="165"/>
      <c r="CQ203" s="165"/>
      <c r="CR203" s="165"/>
      <c r="CS203" s="165"/>
      <c r="CT203" s="165"/>
      <c r="CU203" s="165"/>
      <c r="CV203" s="165"/>
      <c r="CW203" s="165"/>
      <c r="CX203" s="165"/>
      <c r="CY203" s="165"/>
      <c r="CZ203" s="165"/>
      <c r="DA203" s="165"/>
      <c r="DB203" s="165"/>
      <c r="DC203" s="165"/>
      <c r="DD203" s="165"/>
      <c r="DE203" s="165"/>
      <c r="DF203" s="165"/>
      <c r="DG203" s="165"/>
      <c r="DH203" s="165"/>
      <c r="DI203" s="165"/>
      <c r="DJ203" s="165"/>
      <c r="DK203" s="165"/>
      <c r="DL203" s="165"/>
      <c r="DM203" s="165"/>
      <c r="DN203" s="165"/>
      <c r="DO203" s="165"/>
      <c r="DP203" s="165"/>
      <c r="DQ203" s="165"/>
      <c r="DR203" s="165"/>
      <c r="DS203" s="165"/>
      <c r="DT203" s="165"/>
      <c r="DU203" s="165"/>
      <c r="DV203" s="165"/>
      <c r="DW203" s="165"/>
      <c r="DX203" s="165"/>
      <c r="DY203" s="165"/>
      <c r="DZ203" s="165"/>
      <c r="EA203" s="165"/>
      <c r="EB203" s="165"/>
      <c r="EC203" s="165"/>
      <c r="ED203" s="165"/>
      <c r="EE203" s="165"/>
      <c r="EF203" s="165"/>
      <c r="EG203" s="165"/>
      <c r="EH203" s="165"/>
      <c r="EI203" s="165"/>
      <c r="EJ203" s="165"/>
      <c r="EK203" s="165"/>
      <c r="EL203" s="165"/>
      <c r="EM203" s="165"/>
      <c r="EN203" s="165"/>
      <c r="EO203" s="165"/>
      <c r="EP203" s="165"/>
      <c r="EQ203" s="165"/>
      <c r="ER203" s="165"/>
      <c r="ES203" s="165"/>
      <c r="ET203" s="165"/>
      <c r="EU203" s="165"/>
      <c r="EV203" s="165"/>
      <c r="EW203" s="165"/>
      <c r="EX203" s="165"/>
      <c r="EY203" s="165"/>
      <c r="EZ203" s="165"/>
      <c r="FA203" s="165"/>
      <c r="FB203" s="165"/>
      <c r="FC203" s="165"/>
      <c r="FD203" s="165"/>
      <c r="FE203" s="165"/>
      <c r="FF203" s="165"/>
      <c r="FG203" s="165"/>
      <c r="FH203" s="165"/>
      <c r="FI203" s="165"/>
      <c r="FJ203" s="165"/>
      <c r="FK203" s="165"/>
      <c r="FL203" s="165"/>
      <c r="FM203" s="165"/>
      <c r="FN203" s="165"/>
      <c r="FO203" s="165"/>
      <c r="FP203" s="165"/>
      <c r="FQ203" s="165"/>
      <c r="FR203" s="165"/>
      <c r="FS203" s="165"/>
      <c r="FT203" s="165"/>
      <c r="FU203" s="165"/>
      <c r="FV203" s="165"/>
      <c r="FW203" s="165"/>
      <c r="FX203" s="165"/>
    </row>
    <row r="204" spans="2:180" s="162" customFormat="1" ht="14.25" hidden="1" customHeight="1">
      <c r="B204" s="370"/>
      <c r="C204" s="47" t="s">
        <v>124</v>
      </c>
      <c r="D204" s="957"/>
      <c r="E204" s="958"/>
      <c r="F204" s="958"/>
      <c r="G204" s="958"/>
      <c r="H204" s="958"/>
      <c r="I204" s="958"/>
      <c r="J204" s="958"/>
      <c r="K204" s="958"/>
      <c r="L204" s="958"/>
      <c r="M204" s="958"/>
      <c r="N204" s="958"/>
      <c r="O204" s="958"/>
      <c r="P204" s="958"/>
      <c r="Q204" s="958"/>
      <c r="R204" s="959"/>
      <c r="S204" s="392">
        <f t="shared" si="4"/>
        <v>0</v>
      </c>
      <c r="T204" s="52"/>
      <c r="U204" s="53"/>
      <c r="V204" s="52"/>
      <c r="W204" s="45"/>
      <c r="X204" s="52"/>
      <c r="Y204" s="53"/>
      <c r="Z204" s="395"/>
      <c r="AA204" s="396"/>
      <c r="AB204" s="395"/>
      <c r="AC204" s="53"/>
      <c r="AD204" s="397"/>
      <c r="AE204" s="398"/>
      <c r="AF204" s="397"/>
      <c r="AG204" s="398"/>
      <c r="AH204" s="397"/>
      <c r="AI204" s="398"/>
      <c r="AJ204" s="397"/>
      <c r="AK204" s="398"/>
      <c r="AL204" s="397"/>
      <c r="AM204" s="398"/>
      <c r="AN204" s="397"/>
      <c r="AO204" s="398"/>
      <c r="AP204" s="397"/>
      <c r="AQ204" s="398"/>
      <c r="AR204" s="256"/>
      <c r="AS204" s="165"/>
      <c r="AT204" s="165"/>
      <c r="AU204" s="165"/>
      <c r="AV204" s="165"/>
      <c r="AW204" s="605" t="s">
        <v>593</v>
      </c>
      <c r="AX204" s="165"/>
      <c r="AY204" s="165"/>
      <c r="AZ204" s="165"/>
      <c r="BA204" s="165"/>
      <c r="BB204" s="165"/>
      <c r="BC204" s="165"/>
      <c r="BD204" s="165"/>
      <c r="BE204" s="165"/>
      <c r="BF204" s="165"/>
      <c r="BG204" s="165"/>
      <c r="BH204" s="165"/>
      <c r="BI204" s="165"/>
      <c r="BJ204" s="165"/>
      <c r="BK204" s="165"/>
      <c r="BL204" s="165"/>
      <c r="BM204" s="165"/>
      <c r="BN204" s="165"/>
      <c r="BO204" s="165"/>
      <c r="BP204" s="165"/>
      <c r="BQ204" s="165"/>
      <c r="BR204" s="165"/>
      <c r="BS204" s="165"/>
      <c r="BT204" s="165"/>
      <c r="BU204" s="165"/>
      <c r="BV204" s="165"/>
      <c r="BW204" s="165"/>
      <c r="BX204" s="165"/>
      <c r="BY204" s="165"/>
      <c r="BZ204" s="165"/>
      <c r="CA204" s="165"/>
      <c r="CB204" s="165"/>
      <c r="CC204" s="165"/>
      <c r="CD204" s="165"/>
      <c r="CE204" s="165"/>
      <c r="CF204" s="165"/>
      <c r="CG204" s="165"/>
      <c r="CH204" s="165"/>
      <c r="CI204" s="165"/>
      <c r="CJ204" s="165"/>
      <c r="CK204" s="165"/>
      <c r="CL204" s="165"/>
      <c r="CM204" s="165"/>
      <c r="CN204" s="165"/>
      <c r="CO204" s="165"/>
      <c r="CP204" s="165"/>
      <c r="CQ204" s="165"/>
      <c r="CR204" s="165"/>
      <c r="CS204" s="165"/>
      <c r="CT204" s="165"/>
      <c r="CU204" s="165"/>
      <c r="CV204" s="165"/>
      <c r="CW204" s="165"/>
      <c r="CX204" s="165"/>
      <c r="CY204" s="165"/>
      <c r="CZ204" s="165"/>
      <c r="DA204" s="165"/>
      <c r="DB204" s="165"/>
      <c r="DC204" s="165"/>
      <c r="DD204" s="165"/>
      <c r="DE204" s="165"/>
      <c r="DF204" s="165"/>
      <c r="DG204" s="165"/>
      <c r="DH204" s="165"/>
      <c r="DI204" s="165"/>
      <c r="DJ204" s="165"/>
      <c r="DK204" s="165"/>
      <c r="DL204" s="165"/>
      <c r="DM204" s="165"/>
      <c r="DN204" s="165"/>
      <c r="DO204" s="165"/>
      <c r="DP204" s="165"/>
      <c r="DQ204" s="165"/>
      <c r="DR204" s="165"/>
      <c r="DS204" s="165"/>
      <c r="DT204" s="165"/>
      <c r="DU204" s="165"/>
      <c r="DV204" s="165"/>
      <c r="DW204" s="165"/>
      <c r="DX204" s="165"/>
      <c r="DY204" s="165"/>
      <c r="DZ204" s="165"/>
      <c r="EA204" s="165"/>
      <c r="EB204" s="165"/>
      <c r="EC204" s="165"/>
      <c r="ED204" s="165"/>
      <c r="EE204" s="165"/>
      <c r="EF204" s="165"/>
      <c r="EG204" s="165"/>
      <c r="EH204" s="165"/>
      <c r="EI204" s="165"/>
      <c r="EJ204" s="165"/>
      <c r="EK204" s="165"/>
      <c r="EL204" s="165"/>
      <c r="EM204" s="165"/>
      <c r="EN204" s="165"/>
      <c r="EO204" s="165"/>
      <c r="EP204" s="165"/>
      <c r="EQ204" s="165"/>
      <c r="ER204" s="165"/>
      <c r="ES204" s="165"/>
      <c r="ET204" s="165"/>
      <c r="EU204" s="165"/>
      <c r="EV204" s="165"/>
      <c r="EW204" s="165"/>
      <c r="EX204" s="165"/>
      <c r="EY204" s="165"/>
      <c r="EZ204" s="165"/>
      <c r="FA204" s="165"/>
      <c r="FB204" s="165"/>
      <c r="FC204" s="165"/>
      <c r="FD204" s="165"/>
      <c r="FE204" s="165"/>
      <c r="FF204" s="165"/>
      <c r="FG204" s="165"/>
      <c r="FH204" s="165"/>
      <c r="FI204" s="165"/>
      <c r="FJ204" s="165"/>
      <c r="FK204" s="165"/>
      <c r="FL204" s="165"/>
      <c r="FM204" s="165"/>
      <c r="FN204" s="165"/>
      <c r="FO204" s="165"/>
      <c r="FP204" s="165"/>
      <c r="FQ204" s="165"/>
      <c r="FR204" s="165"/>
      <c r="FS204" s="165"/>
      <c r="FT204" s="165"/>
      <c r="FU204" s="165"/>
      <c r="FV204" s="165"/>
      <c r="FW204" s="165"/>
      <c r="FX204" s="165"/>
    </row>
    <row r="205" spans="2:180" s="162" customFormat="1" ht="14.25" hidden="1" customHeight="1">
      <c r="B205" s="370"/>
      <c r="C205" s="47" t="s">
        <v>125</v>
      </c>
      <c r="D205" s="957"/>
      <c r="E205" s="958"/>
      <c r="F205" s="958"/>
      <c r="G205" s="958"/>
      <c r="H205" s="958"/>
      <c r="I205" s="958"/>
      <c r="J205" s="958"/>
      <c r="K205" s="958"/>
      <c r="L205" s="958"/>
      <c r="M205" s="958"/>
      <c r="N205" s="958"/>
      <c r="O205" s="958"/>
      <c r="P205" s="958"/>
      <c r="Q205" s="958"/>
      <c r="R205" s="959"/>
      <c r="S205" s="392">
        <f t="shared" si="4"/>
        <v>0</v>
      </c>
      <c r="T205" s="52"/>
      <c r="U205" s="53"/>
      <c r="V205" s="52"/>
      <c r="W205" s="45"/>
      <c r="X205" s="52"/>
      <c r="Y205" s="53"/>
      <c r="Z205" s="395"/>
      <c r="AA205" s="396"/>
      <c r="AB205" s="395"/>
      <c r="AC205" s="53"/>
      <c r="AD205" s="397"/>
      <c r="AE205" s="398"/>
      <c r="AF205" s="397"/>
      <c r="AG205" s="398"/>
      <c r="AH205" s="397"/>
      <c r="AI205" s="398"/>
      <c r="AJ205" s="397"/>
      <c r="AK205" s="398"/>
      <c r="AL205" s="397"/>
      <c r="AM205" s="398"/>
      <c r="AN205" s="397"/>
      <c r="AO205" s="398"/>
      <c r="AP205" s="397"/>
      <c r="AQ205" s="398"/>
      <c r="AR205" s="256"/>
      <c r="AS205" s="165"/>
      <c r="AT205" s="165"/>
      <c r="AU205" s="165"/>
      <c r="AV205" s="165"/>
      <c r="AW205" s="605" t="s">
        <v>594</v>
      </c>
      <c r="AX205" s="165"/>
      <c r="AY205" s="165"/>
      <c r="AZ205" s="165"/>
      <c r="BA205" s="165"/>
      <c r="BB205" s="165"/>
      <c r="BC205" s="165"/>
      <c r="BD205" s="165"/>
      <c r="BE205" s="165"/>
      <c r="BF205" s="165"/>
      <c r="BG205" s="165"/>
      <c r="BH205" s="165"/>
      <c r="BI205" s="165"/>
      <c r="BJ205" s="165"/>
      <c r="BK205" s="165"/>
      <c r="BL205" s="165"/>
      <c r="BM205" s="165"/>
      <c r="BN205" s="165"/>
      <c r="BO205" s="165"/>
      <c r="BP205" s="165"/>
      <c r="BQ205" s="165"/>
      <c r="BR205" s="165"/>
      <c r="BS205" s="165"/>
      <c r="BT205" s="165"/>
      <c r="BU205" s="165"/>
      <c r="BV205" s="165"/>
      <c r="BW205" s="165"/>
      <c r="BX205" s="165"/>
      <c r="BY205" s="165"/>
      <c r="BZ205" s="165"/>
      <c r="CA205" s="165"/>
      <c r="CB205" s="165"/>
      <c r="CC205" s="165"/>
      <c r="CD205" s="165"/>
      <c r="CE205" s="165"/>
      <c r="CF205" s="165"/>
      <c r="CG205" s="165"/>
      <c r="CH205" s="165"/>
      <c r="CI205" s="165"/>
      <c r="CJ205" s="165"/>
      <c r="CK205" s="165"/>
      <c r="CL205" s="165"/>
      <c r="CM205" s="165"/>
      <c r="CN205" s="165"/>
      <c r="CO205" s="165"/>
      <c r="CP205" s="165"/>
      <c r="CQ205" s="165"/>
      <c r="CR205" s="165"/>
      <c r="CS205" s="165"/>
      <c r="CT205" s="165"/>
      <c r="CU205" s="165"/>
      <c r="CV205" s="165"/>
      <c r="CW205" s="165"/>
      <c r="CX205" s="165"/>
      <c r="CY205" s="165"/>
      <c r="CZ205" s="165"/>
      <c r="DA205" s="165"/>
      <c r="DB205" s="165"/>
      <c r="DC205" s="165"/>
      <c r="DD205" s="165"/>
      <c r="DE205" s="165"/>
      <c r="DF205" s="165"/>
      <c r="DG205" s="165"/>
      <c r="DH205" s="165"/>
      <c r="DI205" s="165"/>
      <c r="DJ205" s="165"/>
      <c r="DK205" s="165"/>
      <c r="DL205" s="165"/>
      <c r="DM205" s="165"/>
      <c r="DN205" s="165"/>
      <c r="DO205" s="165"/>
      <c r="DP205" s="165"/>
      <c r="DQ205" s="165"/>
      <c r="DR205" s="165"/>
      <c r="DS205" s="165"/>
      <c r="DT205" s="165"/>
      <c r="DU205" s="165"/>
      <c r="DV205" s="165"/>
      <c r="DW205" s="165"/>
      <c r="DX205" s="165"/>
      <c r="DY205" s="165"/>
      <c r="DZ205" s="165"/>
      <c r="EA205" s="165"/>
      <c r="EB205" s="165"/>
      <c r="EC205" s="165"/>
      <c r="ED205" s="165"/>
      <c r="EE205" s="165"/>
      <c r="EF205" s="165"/>
      <c r="EG205" s="165"/>
      <c r="EH205" s="165"/>
      <c r="EI205" s="165"/>
      <c r="EJ205" s="165"/>
      <c r="EK205" s="165"/>
      <c r="EL205" s="165"/>
      <c r="EM205" s="165"/>
      <c r="EN205" s="165"/>
      <c r="EO205" s="165"/>
      <c r="EP205" s="165"/>
      <c r="EQ205" s="165"/>
      <c r="ER205" s="165"/>
      <c r="ES205" s="165"/>
      <c r="ET205" s="165"/>
      <c r="EU205" s="165"/>
      <c r="EV205" s="165"/>
      <c r="EW205" s="165"/>
      <c r="EX205" s="165"/>
      <c r="EY205" s="165"/>
      <c r="EZ205" s="165"/>
      <c r="FA205" s="165"/>
      <c r="FB205" s="165"/>
      <c r="FC205" s="165"/>
      <c r="FD205" s="165"/>
      <c r="FE205" s="165"/>
      <c r="FF205" s="165"/>
      <c r="FG205" s="165"/>
      <c r="FH205" s="165"/>
      <c r="FI205" s="165"/>
      <c r="FJ205" s="165"/>
      <c r="FK205" s="165"/>
      <c r="FL205" s="165"/>
      <c r="FM205" s="165"/>
      <c r="FN205" s="165"/>
      <c r="FO205" s="165"/>
      <c r="FP205" s="165"/>
      <c r="FQ205" s="165"/>
      <c r="FR205" s="165"/>
      <c r="FS205" s="165"/>
      <c r="FT205" s="165"/>
      <c r="FU205" s="165"/>
      <c r="FV205" s="165"/>
      <c r="FW205" s="165"/>
      <c r="FX205" s="165"/>
    </row>
    <row r="206" spans="2:180" s="162" customFormat="1" ht="14.25" hidden="1" customHeight="1">
      <c r="B206" s="370"/>
      <c r="C206" s="47" t="s">
        <v>126</v>
      </c>
      <c r="D206" s="957"/>
      <c r="E206" s="958"/>
      <c r="F206" s="958"/>
      <c r="G206" s="958"/>
      <c r="H206" s="958"/>
      <c r="I206" s="958"/>
      <c r="J206" s="958"/>
      <c r="K206" s="958"/>
      <c r="L206" s="958"/>
      <c r="M206" s="958"/>
      <c r="N206" s="958"/>
      <c r="O206" s="958"/>
      <c r="P206" s="958"/>
      <c r="Q206" s="958"/>
      <c r="R206" s="959"/>
      <c r="S206" s="392">
        <f t="shared" si="4"/>
        <v>0</v>
      </c>
      <c r="T206" s="52"/>
      <c r="U206" s="53"/>
      <c r="V206" s="52"/>
      <c r="W206" s="45"/>
      <c r="X206" s="52"/>
      <c r="Y206" s="53"/>
      <c r="Z206" s="395"/>
      <c r="AA206" s="396"/>
      <c r="AB206" s="395"/>
      <c r="AC206" s="53"/>
      <c r="AD206" s="397"/>
      <c r="AE206" s="398"/>
      <c r="AF206" s="397"/>
      <c r="AG206" s="398"/>
      <c r="AH206" s="397"/>
      <c r="AI206" s="398"/>
      <c r="AJ206" s="397"/>
      <c r="AK206" s="398"/>
      <c r="AL206" s="397"/>
      <c r="AM206" s="398"/>
      <c r="AN206" s="397"/>
      <c r="AO206" s="398"/>
      <c r="AP206" s="397"/>
      <c r="AQ206" s="398"/>
      <c r="AR206" s="256"/>
      <c r="AS206" s="165"/>
      <c r="AT206" s="165"/>
      <c r="AU206" s="165"/>
      <c r="AV206" s="165"/>
      <c r="AW206" s="605" t="s">
        <v>595</v>
      </c>
      <c r="AX206" s="165"/>
      <c r="AY206" s="165"/>
      <c r="AZ206" s="165"/>
      <c r="BA206" s="165"/>
      <c r="BB206" s="165"/>
      <c r="BC206" s="165"/>
      <c r="BD206" s="165"/>
      <c r="BE206" s="165"/>
      <c r="BF206" s="165"/>
      <c r="BG206" s="165"/>
      <c r="BH206" s="165"/>
      <c r="BI206" s="165"/>
      <c r="BJ206" s="165"/>
      <c r="BK206" s="165"/>
      <c r="BL206" s="165"/>
      <c r="BM206" s="165"/>
      <c r="BN206" s="165"/>
      <c r="BO206" s="165"/>
      <c r="BP206" s="165"/>
      <c r="BQ206" s="165"/>
      <c r="BR206" s="165"/>
      <c r="BS206" s="165"/>
      <c r="BT206" s="165"/>
      <c r="BU206" s="165"/>
      <c r="BV206" s="165"/>
      <c r="BW206" s="165"/>
      <c r="BX206" s="165"/>
      <c r="BY206" s="165"/>
      <c r="BZ206" s="165"/>
      <c r="CA206" s="165"/>
      <c r="CB206" s="165"/>
      <c r="CC206" s="165"/>
      <c r="CD206" s="165"/>
      <c r="CE206" s="165"/>
      <c r="CF206" s="165"/>
      <c r="CG206" s="165"/>
      <c r="CH206" s="165"/>
      <c r="CI206" s="165"/>
      <c r="CJ206" s="165"/>
      <c r="CK206" s="165"/>
      <c r="CL206" s="165"/>
      <c r="CM206" s="165"/>
      <c r="CN206" s="165"/>
      <c r="CO206" s="165"/>
      <c r="CP206" s="165"/>
      <c r="CQ206" s="165"/>
      <c r="CR206" s="165"/>
      <c r="CS206" s="165"/>
      <c r="CT206" s="165"/>
      <c r="CU206" s="165"/>
      <c r="CV206" s="165"/>
      <c r="CW206" s="165"/>
      <c r="CX206" s="165"/>
      <c r="CY206" s="165"/>
      <c r="CZ206" s="165"/>
      <c r="DA206" s="165"/>
      <c r="DB206" s="165"/>
      <c r="DC206" s="165"/>
      <c r="DD206" s="165"/>
      <c r="DE206" s="165"/>
      <c r="DF206" s="165"/>
      <c r="DG206" s="165"/>
      <c r="DH206" s="165"/>
      <c r="DI206" s="165"/>
      <c r="DJ206" s="165"/>
      <c r="DK206" s="165"/>
      <c r="DL206" s="165"/>
      <c r="DM206" s="165"/>
      <c r="DN206" s="165"/>
      <c r="DO206" s="165"/>
      <c r="DP206" s="165"/>
      <c r="DQ206" s="165"/>
      <c r="DR206" s="165"/>
      <c r="DS206" s="165"/>
      <c r="DT206" s="165"/>
      <c r="DU206" s="165"/>
      <c r="DV206" s="165"/>
      <c r="DW206" s="165"/>
      <c r="DX206" s="165"/>
      <c r="DY206" s="165"/>
      <c r="DZ206" s="165"/>
      <c r="EA206" s="165"/>
      <c r="EB206" s="165"/>
      <c r="EC206" s="165"/>
      <c r="ED206" s="165"/>
      <c r="EE206" s="165"/>
      <c r="EF206" s="165"/>
      <c r="EG206" s="165"/>
      <c r="EH206" s="165"/>
      <c r="EI206" s="165"/>
      <c r="EJ206" s="165"/>
      <c r="EK206" s="165"/>
      <c r="EL206" s="165"/>
      <c r="EM206" s="165"/>
      <c r="EN206" s="165"/>
      <c r="EO206" s="165"/>
      <c r="EP206" s="165"/>
      <c r="EQ206" s="165"/>
      <c r="ER206" s="165"/>
      <c r="ES206" s="165"/>
      <c r="ET206" s="165"/>
      <c r="EU206" s="165"/>
      <c r="EV206" s="165"/>
      <c r="EW206" s="165"/>
      <c r="EX206" s="165"/>
      <c r="EY206" s="165"/>
      <c r="EZ206" s="165"/>
      <c r="FA206" s="165"/>
      <c r="FB206" s="165"/>
      <c r="FC206" s="165"/>
      <c r="FD206" s="165"/>
      <c r="FE206" s="165"/>
      <c r="FF206" s="165"/>
      <c r="FG206" s="165"/>
      <c r="FH206" s="165"/>
      <c r="FI206" s="165"/>
      <c r="FJ206" s="165"/>
      <c r="FK206" s="165"/>
      <c r="FL206" s="165"/>
      <c r="FM206" s="165"/>
      <c r="FN206" s="165"/>
      <c r="FO206" s="165"/>
      <c r="FP206" s="165"/>
      <c r="FQ206" s="165"/>
      <c r="FR206" s="165"/>
      <c r="FS206" s="165"/>
      <c r="FT206" s="165"/>
      <c r="FU206" s="165"/>
      <c r="FV206" s="165"/>
      <c r="FW206" s="165"/>
      <c r="FX206" s="165"/>
    </row>
    <row r="207" spans="2:180" s="162" customFormat="1" ht="14.25" hidden="1" customHeight="1" thickBot="1">
      <c r="B207" s="370"/>
      <c r="C207" s="47" t="s">
        <v>127</v>
      </c>
      <c r="D207" s="1199"/>
      <c r="E207" s="1200"/>
      <c r="F207" s="1200"/>
      <c r="G207" s="1200"/>
      <c r="H207" s="1200"/>
      <c r="I207" s="1200"/>
      <c r="J207" s="1200"/>
      <c r="K207" s="1200"/>
      <c r="L207" s="1200"/>
      <c r="M207" s="1200"/>
      <c r="N207" s="1200"/>
      <c r="O207" s="1200"/>
      <c r="P207" s="1200"/>
      <c r="Q207" s="1200"/>
      <c r="R207" s="1201"/>
      <c r="S207" s="392">
        <f t="shared" si="4"/>
        <v>0</v>
      </c>
      <c r="T207" s="55"/>
      <c r="U207" s="56"/>
      <c r="V207" s="55"/>
      <c r="W207" s="57"/>
      <c r="X207" s="55"/>
      <c r="Y207" s="56"/>
      <c r="Z207" s="384"/>
      <c r="AA207" s="385"/>
      <c r="AB207" s="384"/>
      <c r="AC207" s="56"/>
      <c r="AD207" s="399"/>
      <c r="AE207" s="400"/>
      <c r="AF207" s="399"/>
      <c r="AG207" s="400"/>
      <c r="AH207" s="399"/>
      <c r="AI207" s="400"/>
      <c r="AJ207" s="399"/>
      <c r="AK207" s="400"/>
      <c r="AL207" s="399"/>
      <c r="AM207" s="400"/>
      <c r="AN207" s="399"/>
      <c r="AO207" s="400"/>
      <c r="AP207" s="399"/>
      <c r="AQ207" s="400"/>
      <c r="AR207" s="256"/>
      <c r="AS207" s="165"/>
      <c r="AT207" s="165"/>
      <c r="AU207" s="165"/>
      <c r="AV207" s="165"/>
      <c r="AW207" s="605" t="s">
        <v>596</v>
      </c>
      <c r="AX207" s="165"/>
      <c r="AY207" s="165"/>
      <c r="AZ207" s="165"/>
      <c r="BA207" s="165"/>
      <c r="BB207" s="165"/>
      <c r="BC207" s="165"/>
      <c r="BD207" s="165"/>
      <c r="BE207" s="165"/>
      <c r="BF207" s="165"/>
      <c r="BG207" s="165"/>
      <c r="BH207" s="165"/>
      <c r="BI207" s="165"/>
      <c r="BJ207" s="165"/>
      <c r="BK207" s="165"/>
      <c r="BL207" s="165"/>
      <c r="BM207" s="165"/>
      <c r="BN207" s="165"/>
      <c r="BO207" s="165"/>
      <c r="BP207" s="165"/>
      <c r="BQ207" s="165"/>
      <c r="BR207" s="165"/>
      <c r="BS207" s="165"/>
      <c r="BT207" s="165"/>
      <c r="BU207" s="165"/>
      <c r="BV207" s="165"/>
      <c r="BW207" s="165"/>
      <c r="BX207" s="165"/>
      <c r="BY207" s="165"/>
      <c r="BZ207" s="165"/>
      <c r="CA207" s="165"/>
      <c r="CB207" s="165"/>
      <c r="CC207" s="165"/>
      <c r="CD207" s="165"/>
      <c r="CE207" s="165"/>
      <c r="CF207" s="165"/>
      <c r="CG207" s="165"/>
      <c r="CH207" s="165"/>
      <c r="CI207" s="165"/>
      <c r="CJ207" s="165"/>
      <c r="CK207" s="165"/>
      <c r="CL207" s="165"/>
      <c r="CM207" s="165"/>
      <c r="CN207" s="165"/>
      <c r="CO207" s="165"/>
      <c r="CP207" s="165"/>
      <c r="CQ207" s="165"/>
      <c r="CR207" s="165"/>
      <c r="CS207" s="165"/>
      <c r="CT207" s="165"/>
      <c r="CU207" s="165"/>
      <c r="CV207" s="165"/>
      <c r="CW207" s="165"/>
      <c r="CX207" s="165"/>
      <c r="CY207" s="165"/>
      <c r="CZ207" s="165"/>
      <c r="DA207" s="165"/>
      <c r="DB207" s="165"/>
      <c r="DC207" s="165"/>
      <c r="DD207" s="165"/>
      <c r="DE207" s="165"/>
      <c r="DF207" s="165"/>
      <c r="DG207" s="165"/>
      <c r="DH207" s="165"/>
      <c r="DI207" s="165"/>
      <c r="DJ207" s="165"/>
      <c r="DK207" s="165"/>
      <c r="DL207" s="165"/>
      <c r="DM207" s="165"/>
      <c r="DN207" s="165"/>
      <c r="DO207" s="165"/>
      <c r="DP207" s="165"/>
      <c r="DQ207" s="165"/>
      <c r="DR207" s="165"/>
      <c r="DS207" s="165"/>
      <c r="DT207" s="165"/>
      <c r="DU207" s="165"/>
      <c r="DV207" s="165"/>
      <c r="DW207" s="165"/>
      <c r="DX207" s="165"/>
      <c r="DY207" s="165"/>
      <c r="DZ207" s="165"/>
      <c r="EA207" s="165"/>
      <c r="EB207" s="165"/>
      <c r="EC207" s="165"/>
      <c r="ED207" s="165"/>
      <c r="EE207" s="165"/>
      <c r="EF207" s="165"/>
      <c r="EG207" s="165"/>
      <c r="EH207" s="165"/>
      <c r="EI207" s="165"/>
      <c r="EJ207" s="165"/>
      <c r="EK207" s="165"/>
      <c r="EL207" s="165"/>
      <c r="EM207" s="165"/>
      <c r="EN207" s="165"/>
      <c r="EO207" s="165"/>
      <c r="EP207" s="165"/>
      <c r="EQ207" s="165"/>
      <c r="ER207" s="165"/>
      <c r="ES207" s="165"/>
      <c r="ET207" s="165"/>
      <c r="EU207" s="165"/>
      <c r="EV207" s="165"/>
      <c r="EW207" s="165"/>
      <c r="EX207" s="165"/>
      <c r="EY207" s="165"/>
      <c r="EZ207" s="165"/>
      <c r="FA207" s="165"/>
      <c r="FB207" s="165"/>
      <c r="FC207" s="165"/>
      <c r="FD207" s="165"/>
      <c r="FE207" s="165"/>
      <c r="FF207" s="165"/>
      <c r="FG207" s="165"/>
      <c r="FH207" s="165"/>
      <c r="FI207" s="165"/>
      <c r="FJ207" s="165"/>
      <c r="FK207" s="165"/>
      <c r="FL207" s="165"/>
      <c r="FM207" s="165"/>
      <c r="FN207" s="165"/>
      <c r="FO207" s="165"/>
      <c r="FP207" s="165"/>
      <c r="FQ207" s="165"/>
      <c r="FR207" s="165"/>
      <c r="FS207" s="165"/>
      <c r="FT207" s="165"/>
      <c r="FU207" s="165"/>
      <c r="FV207" s="165"/>
      <c r="FW207" s="165"/>
      <c r="FX207" s="165"/>
    </row>
    <row r="208" spans="2:180" s="162" customFormat="1" ht="14.25" hidden="1" customHeight="1" thickBot="1">
      <c r="B208" s="370"/>
      <c r="C208" s="375">
        <v>5</v>
      </c>
      <c r="D208" s="966">
        <f>J135</f>
        <v>0</v>
      </c>
      <c r="E208" s="967"/>
      <c r="F208" s="967"/>
      <c r="G208" s="967"/>
      <c r="H208" s="967"/>
      <c r="I208" s="967"/>
      <c r="J208" s="967"/>
      <c r="K208" s="967"/>
      <c r="L208" s="967"/>
      <c r="M208" s="967"/>
      <c r="N208" s="967"/>
      <c r="O208" s="967"/>
      <c r="P208" s="967"/>
      <c r="Q208" s="967"/>
      <c r="R208" s="968"/>
      <c r="S208" s="376">
        <f>SUM(S209:S214)</f>
        <v>0</v>
      </c>
      <c r="T208" s="401"/>
      <c r="U208" s="402"/>
      <c r="V208" s="402"/>
      <c r="W208" s="402"/>
      <c r="X208" s="402"/>
      <c r="Y208" s="402"/>
      <c r="Z208" s="402"/>
      <c r="AA208" s="402"/>
      <c r="AB208" s="402"/>
      <c r="AC208" s="402"/>
      <c r="AD208" s="403"/>
      <c r="AE208" s="403"/>
      <c r="AF208" s="403"/>
      <c r="AG208" s="403"/>
      <c r="AH208" s="403"/>
      <c r="AI208" s="403"/>
      <c r="AJ208" s="403"/>
      <c r="AK208" s="403"/>
      <c r="AL208" s="403"/>
      <c r="AM208" s="403"/>
      <c r="AN208" s="403"/>
      <c r="AO208" s="403"/>
      <c r="AP208" s="403"/>
      <c r="AQ208" s="404"/>
      <c r="AR208" s="256"/>
      <c r="AS208" s="165"/>
      <c r="AT208" s="165"/>
      <c r="AU208" s="165"/>
      <c r="AV208" s="165"/>
      <c r="AW208" s="605" t="s">
        <v>597</v>
      </c>
      <c r="AX208" s="165"/>
      <c r="AY208" s="165"/>
      <c r="AZ208" s="165"/>
      <c r="BA208" s="165"/>
      <c r="BB208" s="165"/>
      <c r="BC208" s="165"/>
      <c r="BD208" s="165"/>
      <c r="BE208" s="165"/>
      <c r="BF208" s="165"/>
      <c r="BG208" s="165"/>
      <c r="BH208" s="165"/>
      <c r="BI208" s="165"/>
      <c r="BJ208" s="165"/>
      <c r="BK208" s="165"/>
      <c r="BL208" s="165"/>
      <c r="BM208" s="165"/>
      <c r="BN208" s="165"/>
      <c r="BO208" s="165"/>
      <c r="BP208" s="165"/>
      <c r="BQ208" s="165"/>
      <c r="BR208" s="165"/>
      <c r="BS208" s="165"/>
      <c r="BT208" s="165"/>
      <c r="BU208" s="165"/>
      <c r="BV208" s="165"/>
      <c r="BW208" s="165"/>
      <c r="BX208" s="165"/>
      <c r="BY208" s="165"/>
      <c r="BZ208" s="165"/>
      <c r="CA208" s="165"/>
      <c r="CB208" s="165"/>
      <c r="CC208" s="165"/>
      <c r="CD208" s="165"/>
      <c r="CE208" s="165"/>
      <c r="CF208" s="165"/>
      <c r="CG208" s="165"/>
      <c r="CH208" s="165"/>
      <c r="CI208" s="165"/>
      <c r="CJ208" s="165"/>
      <c r="CK208" s="165"/>
      <c r="CL208" s="165"/>
      <c r="CM208" s="165"/>
      <c r="CN208" s="165"/>
      <c r="CO208" s="165"/>
      <c r="CP208" s="165"/>
      <c r="CQ208" s="165"/>
      <c r="CR208" s="165"/>
      <c r="CS208" s="165"/>
      <c r="CT208" s="165"/>
      <c r="CU208" s="165"/>
      <c r="CV208" s="165"/>
      <c r="CW208" s="165"/>
      <c r="CX208" s="165"/>
      <c r="CY208" s="165"/>
      <c r="CZ208" s="165"/>
      <c r="DA208" s="165"/>
      <c r="DB208" s="165"/>
      <c r="DC208" s="165"/>
      <c r="DD208" s="165"/>
      <c r="DE208" s="165"/>
      <c r="DF208" s="165"/>
      <c r="DG208" s="165"/>
      <c r="DH208" s="165"/>
      <c r="DI208" s="165"/>
      <c r="DJ208" s="165"/>
      <c r="DK208" s="165"/>
      <c r="DL208" s="165"/>
      <c r="DM208" s="165"/>
      <c r="DN208" s="165"/>
      <c r="DO208" s="165"/>
      <c r="DP208" s="165"/>
      <c r="DQ208" s="165"/>
      <c r="DR208" s="165"/>
      <c r="DS208" s="165"/>
      <c r="DT208" s="165"/>
      <c r="DU208" s="165"/>
      <c r="DV208" s="165"/>
      <c r="DW208" s="165"/>
      <c r="DX208" s="165"/>
      <c r="DY208" s="165"/>
      <c r="DZ208" s="165"/>
      <c r="EA208" s="165"/>
      <c r="EB208" s="165"/>
      <c r="EC208" s="165"/>
      <c r="ED208" s="165"/>
      <c r="EE208" s="165"/>
      <c r="EF208" s="165"/>
      <c r="EG208" s="165"/>
      <c r="EH208" s="165"/>
      <c r="EI208" s="165"/>
      <c r="EJ208" s="165"/>
      <c r="EK208" s="165"/>
      <c r="EL208" s="165"/>
      <c r="EM208" s="165"/>
      <c r="EN208" s="165"/>
      <c r="EO208" s="165"/>
      <c r="EP208" s="165"/>
      <c r="EQ208" s="165"/>
      <c r="ER208" s="165"/>
      <c r="ES208" s="165"/>
      <c r="ET208" s="165"/>
      <c r="EU208" s="165"/>
      <c r="EV208" s="165"/>
      <c r="EW208" s="165"/>
      <c r="EX208" s="165"/>
      <c r="EY208" s="165"/>
      <c r="EZ208" s="165"/>
      <c r="FA208" s="165"/>
      <c r="FB208" s="165"/>
      <c r="FC208" s="165"/>
      <c r="FD208" s="165"/>
      <c r="FE208" s="165"/>
      <c r="FF208" s="165"/>
      <c r="FG208" s="165"/>
      <c r="FH208" s="165"/>
      <c r="FI208" s="165"/>
      <c r="FJ208" s="165"/>
      <c r="FK208" s="165"/>
      <c r="FL208" s="165"/>
      <c r="FM208" s="165"/>
      <c r="FN208" s="165"/>
      <c r="FO208" s="165"/>
      <c r="FP208" s="165"/>
      <c r="FQ208" s="165"/>
      <c r="FR208" s="165"/>
      <c r="FS208" s="165"/>
      <c r="FT208" s="165"/>
      <c r="FU208" s="165"/>
      <c r="FV208" s="165"/>
      <c r="FW208" s="165"/>
      <c r="FX208" s="165"/>
    </row>
    <row r="209" spans="2:180" s="162" customFormat="1" ht="14.25" hidden="1" customHeight="1">
      <c r="B209" s="370"/>
      <c r="C209" s="47" t="s">
        <v>128</v>
      </c>
      <c r="D209" s="971"/>
      <c r="E209" s="972"/>
      <c r="F209" s="972"/>
      <c r="G209" s="972"/>
      <c r="H209" s="972"/>
      <c r="I209" s="972"/>
      <c r="J209" s="972"/>
      <c r="K209" s="972"/>
      <c r="L209" s="972"/>
      <c r="M209" s="972"/>
      <c r="N209" s="972"/>
      <c r="O209" s="972"/>
      <c r="P209" s="972"/>
      <c r="Q209" s="972"/>
      <c r="R209" s="973"/>
      <c r="S209" s="405">
        <f t="shared" ref="S209:S214" si="5">SUM(T209:AQ209)</f>
        <v>0</v>
      </c>
      <c r="T209" s="48"/>
      <c r="U209" s="49"/>
      <c r="V209" s="48"/>
      <c r="W209" s="50"/>
      <c r="X209" s="48"/>
      <c r="Y209" s="49"/>
      <c r="Z209" s="379"/>
      <c r="AA209" s="378"/>
      <c r="AB209" s="48"/>
      <c r="AC209" s="49"/>
      <c r="AD209" s="393"/>
      <c r="AE209" s="394"/>
      <c r="AF209" s="393"/>
      <c r="AG209" s="394"/>
      <c r="AH209" s="393"/>
      <c r="AI209" s="394"/>
      <c r="AJ209" s="393"/>
      <c r="AK209" s="394"/>
      <c r="AL209" s="393"/>
      <c r="AM209" s="394"/>
      <c r="AN209" s="393"/>
      <c r="AO209" s="394"/>
      <c r="AP209" s="397"/>
      <c r="AQ209" s="398"/>
      <c r="AR209" s="256"/>
      <c r="AS209" s="165"/>
      <c r="AT209" s="165"/>
      <c r="AU209" s="165"/>
      <c r="AV209" s="165"/>
      <c r="AW209" s="605" t="s">
        <v>598</v>
      </c>
      <c r="AX209" s="165"/>
      <c r="AY209" s="165"/>
      <c r="AZ209" s="165"/>
      <c r="BA209" s="165"/>
      <c r="BB209" s="165"/>
      <c r="BC209" s="165"/>
      <c r="BD209" s="165"/>
      <c r="BE209" s="165"/>
      <c r="BF209" s="165"/>
      <c r="BG209" s="165"/>
      <c r="BH209" s="165"/>
      <c r="BI209" s="165"/>
      <c r="BJ209" s="165"/>
      <c r="BK209" s="165"/>
      <c r="BL209" s="165"/>
      <c r="BM209" s="165"/>
      <c r="BN209" s="165"/>
      <c r="BO209" s="165"/>
      <c r="BP209" s="165"/>
      <c r="BQ209" s="165"/>
      <c r="BR209" s="165"/>
      <c r="BS209" s="165"/>
      <c r="BT209" s="165"/>
      <c r="BU209" s="165"/>
      <c r="BV209" s="165"/>
      <c r="BW209" s="165"/>
      <c r="BX209" s="165"/>
      <c r="BY209" s="165"/>
      <c r="BZ209" s="165"/>
      <c r="CA209" s="165"/>
      <c r="CB209" s="165"/>
      <c r="CC209" s="165"/>
      <c r="CD209" s="165"/>
      <c r="CE209" s="165"/>
      <c r="CF209" s="165"/>
      <c r="CG209" s="165"/>
      <c r="CH209" s="165"/>
      <c r="CI209" s="165"/>
      <c r="CJ209" s="165"/>
      <c r="CK209" s="165"/>
      <c r="CL209" s="165"/>
      <c r="CM209" s="165"/>
      <c r="CN209" s="165"/>
      <c r="CO209" s="165"/>
      <c r="CP209" s="165"/>
      <c r="CQ209" s="165"/>
      <c r="CR209" s="165"/>
      <c r="CS209" s="165"/>
      <c r="CT209" s="165"/>
      <c r="CU209" s="165"/>
      <c r="CV209" s="165"/>
      <c r="CW209" s="165"/>
      <c r="CX209" s="165"/>
      <c r="CY209" s="165"/>
      <c r="CZ209" s="165"/>
      <c r="DA209" s="165"/>
      <c r="DB209" s="165"/>
      <c r="DC209" s="165"/>
      <c r="DD209" s="165"/>
      <c r="DE209" s="165"/>
      <c r="DF209" s="165"/>
      <c r="DG209" s="165"/>
      <c r="DH209" s="165"/>
      <c r="DI209" s="165"/>
      <c r="DJ209" s="165"/>
      <c r="DK209" s="165"/>
      <c r="DL209" s="165"/>
      <c r="DM209" s="165"/>
      <c r="DN209" s="165"/>
      <c r="DO209" s="165"/>
      <c r="DP209" s="165"/>
      <c r="DQ209" s="165"/>
      <c r="DR209" s="165"/>
      <c r="DS209" s="165"/>
      <c r="DT209" s="165"/>
      <c r="DU209" s="165"/>
      <c r="DV209" s="165"/>
      <c r="DW209" s="165"/>
      <c r="DX209" s="165"/>
      <c r="DY209" s="165"/>
      <c r="DZ209" s="165"/>
      <c r="EA209" s="165"/>
      <c r="EB209" s="165"/>
      <c r="EC209" s="165"/>
      <c r="ED209" s="165"/>
      <c r="EE209" s="165"/>
      <c r="EF209" s="165"/>
      <c r="EG209" s="165"/>
      <c r="EH209" s="165"/>
      <c r="EI209" s="165"/>
      <c r="EJ209" s="165"/>
      <c r="EK209" s="165"/>
      <c r="EL209" s="165"/>
      <c r="EM209" s="165"/>
      <c r="EN209" s="165"/>
      <c r="EO209" s="165"/>
      <c r="EP209" s="165"/>
      <c r="EQ209" s="165"/>
      <c r="ER209" s="165"/>
      <c r="ES209" s="165"/>
      <c r="ET209" s="165"/>
      <c r="EU209" s="165"/>
      <c r="EV209" s="165"/>
      <c r="EW209" s="165"/>
      <c r="EX209" s="165"/>
      <c r="EY209" s="165"/>
      <c r="EZ209" s="165"/>
      <c r="FA209" s="165"/>
      <c r="FB209" s="165"/>
      <c r="FC209" s="165"/>
      <c r="FD209" s="165"/>
      <c r="FE209" s="165"/>
      <c r="FF209" s="165"/>
      <c r="FG209" s="165"/>
      <c r="FH209" s="165"/>
      <c r="FI209" s="165"/>
      <c r="FJ209" s="165"/>
      <c r="FK209" s="165"/>
      <c r="FL209" s="165"/>
      <c r="FM209" s="165"/>
      <c r="FN209" s="165"/>
      <c r="FO209" s="165"/>
      <c r="FP209" s="165"/>
      <c r="FQ209" s="165"/>
      <c r="FR209" s="165"/>
      <c r="FS209" s="165"/>
      <c r="FT209" s="165"/>
      <c r="FU209" s="165"/>
      <c r="FV209" s="165"/>
      <c r="FW209" s="165"/>
      <c r="FX209" s="165"/>
    </row>
    <row r="210" spans="2:180" s="162" customFormat="1" ht="14.25" hidden="1" customHeight="1">
      <c r="B210" s="370"/>
      <c r="C210" s="47" t="s">
        <v>129</v>
      </c>
      <c r="D210" s="957"/>
      <c r="E210" s="958"/>
      <c r="F210" s="958"/>
      <c r="G210" s="958"/>
      <c r="H210" s="958"/>
      <c r="I210" s="958"/>
      <c r="J210" s="958"/>
      <c r="K210" s="958"/>
      <c r="L210" s="958"/>
      <c r="M210" s="958"/>
      <c r="N210" s="958"/>
      <c r="O210" s="958"/>
      <c r="P210" s="958"/>
      <c r="Q210" s="958"/>
      <c r="R210" s="959"/>
      <c r="S210" s="392">
        <f t="shared" si="5"/>
        <v>0</v>
      </c>
      <c r="T210" s="52"/>
      <c r="U210" s="53"/>
      <c r="V210" s="52"/>
      <c r="W210" s="45"/>
      <c r="X210" s="52"/>
      <c r="Y210" s="53"/>
      <c r="Z210" s="395"/>
      <c r="AA210" s="396"/>
      <c r="AB210" s="52"/>
      <c r="AC210" s="53"/>
      <c r="AD210" s="397"/>
      <c r="AE210" s="398"/>
      <c r="AF210" s="397"/>
      <c r="AG210" s="398"/>
      <c r="AH210" s="397"/>
      <c r="AI210" s="398"/>
      <c r="AJ210" s="397"/>
      <c r="AK210" s="398"/>
      <c r="AL210" s="397"/>
      <c r="AM210" s="398"/>
      <c r="AN210" s="397"/>
      <c r="AO210" s="398"/>
      <c r="AP210" s="397"/>
      <c r="AQ210" s="398"/>
      <c r="AR210" s="256"/>
      <c r="AS210" s="165"/>
      <c r="AT210" s="165"/>
      <c r="AU210" s="165"/>
      <c r="AV210" s="165"/>
      <c r="AW210" s="605" t="s">
        <v>599</v>
      </c>
      <c r="AX210" s="165"/>
      <c r="AY210" s="165"/>
      <c r="AZ210" s="165"/>
      <c r="BA210" s="165"/>
      <c r="BB210" s="165"/>
      <c r="BC210" s="165"/>
      <c r="BD210" s="165"/>
      <c r="BE210" s="165"/>
      <c r="BF210" s="165"/>
      <c r="BG210" s="165"/>
      <c r="BH210" s="165"/>
      <c r="BI210" s="165"/>
      <c r="BJ210" s="165"/>
      <c r="BK210" s="165"/>
      <c r="BL210" s="165"/>
      <c r="BM210" s="165"/>
      <c r="BN210" s="165"/>
      <c r="BO210" s="165"/>
      <c r="BP210" s="165"/>
      <c r="BQ210" s="165"/>
      <c r="BR210" s="165"/>
      <c r="BS210" s="165"/>
      <c r="BT210" s="165"/>
      <c r="BU210" s="165"/>
      <c r="BV210" s="165"/>
      <c r="BW210" s="165"/>
      <c r="BX210" s="165"/>
      <c r="BY210" s="165"/>
      <c r="BZ210" s="165"/>
      <c r="CA210" s="165"/>
      <c r="CB210" s="165"/>
      <c r="CC210" s="165"/>
      <c r="CD210" s="165"/>
      <c r="CE210" s="165"/>
      <c r="CF210" s="165"/>
      <c r="CG210" s="165"/>
      <c r="CH210" s="165"/>
      <c r="CI210" s="165"/>
      <c r="CJ210" s="165"/>
      <c r="CK210" s="165"/>
      <c r="CL210" s="165"/>
      <c r="CM210" s="165"/>
      <c r="CN210" s="165"/>
      <c r="CO210" s="165"/>
      <c r="CP210" s="165"/>
      <c r="CQ210" s="165"/>
      <c r="CR210" s="165"/>
      <c r="CS210" s="165"/>
      <c r="CT210" s="165"/>
      <c r="CU210" s="165"/>
      <c r="CV210" s="165"/>
      <c r="CW210" s="165"/>
      <c r="CX210" s="165"/>
      <c r="CY210" s="165"/>
      <c r="CZ210" s="165"/>
      <c r="DA210" s="165"/>
      <c r="DB210" s="165"/>
      <c r="DC210" s="165"/>
      <c r="DD210" s="165"/>
      <c r="DE210" s="165"/>
      <c r="DF210" s="165"/>
      <c r="DG210" s="165"/>
      <c r="DH210" s="165"/>
      <c r="DI210" s="165"/>
      <c r="DJ210" s="165"/>
      <c r="DK210" s="165"/>
      <c r="DL210" s="165"/>
      <c r="DM210" s="165"/>
      <c r="DN210" s="165"/>
      <c r="DO210" s="165"/>
      <c r="DP210" s="165"/>
      <c r="DQ210" s="165"/>
      <c r="DR210" s="165"/>
      <c r="DS210" s="165"/>
      <c r="DT210" s="165"/>
      <c r="DU210" s="165"/>
      <c r="DV210" s="165"/>
      <c r="DW210" s="165"/>
      <c r="DX210" s="165"/>
      <c r="DY210" s="165"/>
      <c r="DZ210" s="165"/>
      <c r="EA210" s="165"/>
      <c r="EB210" s="165"/>
      <c r="EC210" s="165"/>
      <c r="ED210" s="165"/>
      <c r="EE210" s="165"/>
      <c r="EF210" s="165"/>
      <c r="EG210" s="165"/>
      <c r="EH210" s="165"/>
      <c r="EI210" s="165"/>
      <c r="EJ210" s="165"/>
      <c r="EK210" s="165"/>
      <c r="EL210" s="165"/>
      <c r="EM210" s="165"/>
      <c r="EN210" s="165"/>
      <c r="EO210" s="165"/>
      <c r="EP210" s="165"/>
      <c r="EQ210" s="165"/>
      <c r="ER210" s="165"/>
      <c r="ES210" s="165"/>
      <c r="ET210" s="165"/>
      <c r="EU210" s="165"/>
      <c r="EV210" s="165"/>
      <c r="EW210" s="165"/>
      <c r="EX210" s="165"/>
      <c r="EY210" s="165"/>
      <c r="EZ210" s="165"/>
      <c r="FA210" s="165"/>
      <c r="FB210" s="165"/>
      <c r="FC210" s="165"/>
      <c r="FD210" s="165"/>
      <c r="FE210" s="165"/>
      <c r="FF210" s="165"/>
      <c r="FG210" s="165"/>
      <c r="FH210" s="165"/>
      <c r="FI210" s="165"/>
      <c r="FJ210" s="165"/>
      <c r="FK210" s="165"/>
      <c r="FL210" s="165"/>
      <c r="FM210" s="165"/>
      <c r="FN210" s="165"/>
      <c r="FO210" s="165"/>
      <c r="FP210" s="165"/>
      <c r="FQ210" s="165"/>
      <c r="FR210" s="165"/>
      <c r="FS210" s="165"/>
      <c r="FT210" s="165"/>
      <c r="FU210" s="165"/>
      <c r="FV210" s="165"/>
      <c r="FW210" s="165"/>
      <c r="FX210" s="165"/>
    </row>
    <row r="211" spans="2:180" s="162" customFormat="1" ht="14.25" hidden="1" customHeight="1">
      <c r="B211" s="370"/>
      <c r="C211" s="47" t="s">
        <v>130</v>
      </c>
      <c r="D211" s="963"/>
      <c r="E211" s="964"/>
      <c r="F211" s="964"/>
      <c r="G211" s="964"/>
      <c r="H211" s="964"/>
      <c r="I211" s="964"/>
      <c r="J211" s="964"/>
      <c r="K211" s="964"/>
      <c r="L211" s="964"/>
      <c r="M211" s="964"/>
      <c r="N211" s="964"/>
      <c r="O211" s="964"/>
      <c r="P211" s="964"/>
      <c r="Q211" s="964"/>
      <c r="R211" s="965"/>
      <c r="S211" s="392">
        <f t="shared" si="5"/>
        <v>0</v>
      </c>
      <c r="T211" s="52"/>
      <c r="U211" s="53"/>
      <c r="V211" s="52"/>
      <c r="W211" s="45"/>
      <c r="X211" s="52"/>
      <c r="Y211" s="53"/>
      <c r="Z211" s="395"/>
      <c r="AA211" s="396"/>
      <c r="AB211" s="395"/>
      <c r="AC211" s="53"/>
      <c r="AD211" s="408"/>
      <c r="AE211" s="398"/>
      <c r="AF211" s="408"/>
      <c r="AG211" s="398"/>
      <c r="AH211" s="397"/>
      <c r="AI211" s="398"/>
      <c r="AJ211" s="397"/>
      <c r="AK211" s="398"/>
      <c r="AL211" s="397"/>
      <c r="AM211" s="398"/>
      <c r="AN211" s="397"/>
      <c r="AO211" s="398"/>
      <c r="AP211" s="397"/>
      <c r="AQ211" s="398"/>
      <c r="AR211" s="256"/>
      <c r="AS211" s="165"/>
      <c r="AT211" s="165"/>
      <c r="AU211" s="165"/>
      <c r="AV211" s="165"/>
      <c r="AW211" s="605" t="s">
        <v>600</v>
      </c>
      <c r="AX211" s="165"/>
      <c r="AY211" s="165"/>
      <c r="AZ211" s="165"/>
      <c r="BA211" s="165"/>
      <c r="BB211" s="165"/>
      <c r="BC211" s="165"/>
      <c r="BD211" s="165"/>
      <c r="BE211" s="165"/>
      <c r="BF211" s="165"/>
      <c r="BG211" s="165"/>
      <c r="BH211" s="165"/>
      <c r="BI211" s="165"/>
      <c r="BJ211" s="165"/>
      <c r="BK211" s="165"/>
      <c r="BL211" s="165"/>
      <c r="BM211" s="165"/>
      <c r="BN211" s="165"/>
      <c r="BO211" s="165"/>
      <c r="BP211" s="165"/>
      <c r="BQ211" s="165"/>
      <c r="BR211" s="165"/>
      <c r="BS211" s="165"/>
      <c r="BT211" s="165"/>
      <c r="BU211" s="165"/>
      <c r="BV211" s="165"/>
      <c r="BW211" s="165"/>
      <c r="BX211" s="165"/>
      <c r="BY211" s="165"/>
      <c r="BZ211" s="165"/>
      <c r="CA211" s="165"/>
      <c r="CB211" s="165"/>
      <c r="CC211" s="165"/>
      <c r="CD211" s="165"/>
      <c r="CE211" s="165"/>
      <c r="CF211" s="165"/>
      <c r="CG211" s="165"/>
      <c r="CH211" s="165"/>
      <c r="CI211" s="165"/>
      <c r="CJ211" s="165"/>
      <c r="CK211" s="165"/>
      <c r="CL211" s="165"/>
      <c r="CM211" s="165"/>
      <c r="CN211" s="165"/>
      <c r="CO211" s="165"/>
      <c r="CP211" s="165"/>
      <c r="CQ211" s="165"/>
      <c r="CR211" s="165"/>
      <c r="CS211" s="165"/>
      <c r="CT211" s="165"/>
      <c r="CU211" s="165"/>
      <c r="CV211" s="165"/>
      <c r="CW211" s="165"/>
      <c r="CX211" s="165"/>
      <c r="CY211" s="165"/>
      <c r="CZ211" s="165"/>
      <c r="DA211" s="165"/>
      <c r="DB211" s="165"/>
      <c r="DC211" s="165"/>
      <c r="DD211" s="165"/>
      <c r="DE211" s="165"/>
      <c r="DF211" s="165"/>
      <c r="DG211" s="165"/>
      <c r="DH211" s="165"/>
      <c r="DI211" s="165"/>
      <c r="DJ211" s="165"/>
      <c r="DK211" s="165"/>
      <c r="DL211" s="165"/>
      <c r="DM211" s="165"/>
      <c r="DN211" s="165"/>
      <c r="DO211" s="165"/>
      <c r="DP211" s="165"/>
      <c r="DQ211" s="165"/>
      <c r="DR211" s="165"/>
      <c r="DS211" s="165"/>
      <c r="DT211" s="165"/>
      <c r="DU211" s="165"/>
      <c r="DV211" s="165"/>
      <c r="DW211" s="165"/>
      <c r="DX211" s="165"/>
      <c r="DY211" s="165"/>
      <c r="DZ211" s="165"/>
      <c r="EA211" s="165"/>
      <c r="EB211" s="165"/>
      <c r="EC211" s="165"/>
      <c r="ED211" s="165"/>
      <c r="EE211" s="165"/>
      <c r="EF211" s="165"/>
      <c r="EG211" s="165"/>
      <c r="EH211" s="165"/>
      <c r="EI211" s="165"/>
      <c r="EJ211" s="165"/>
      <c r="EK211" s="165"/>
      <c r="EL211" s="165"/>
      <c r="EM211" s="165"/>
      <c r="EN211" s="165"/>
      <c r="EO211" s="165"/>
      <c r="EP211" s="165"/>
      <c r="EQ211" s="165"/>
      <c r="ER211" s="165"/>
      <c r="ES211" s="165"/>
      <c r="ET211" s="165"/>
      <c r="EU211" s="165"/>
      <c r="EV211" s="165"/>
      <c r="EW211" s="165"/>
      <c r="EX211" s="165"/>
      <c r="EY211" s="165"/>
      <c r="EZ211" s="165"/>
      <c r="FA211" s="165"/>
      <c r="FB211" s="165"/>
      <c r="FC211" s="165"/>
      <c r="FD211" s="165"/>
      <c r="FE211" s="165"/>
      <c r="FF211" s="165"/>
      <c r="FG211" s="165"/>
      <c r="FH211" s="165"/>
      <c r="FI211" s="165"/>
      <c r="FJ211" s="165"/>
      <c r="FK211" s="165"/>
      <c r="FL211" s="165"/>
      <c r="FM211" s="165"/>
      <c r="FN211" s="165"/>
      <c r="FO211" s="165"/>
      <c r="FP211" s="165"/>
      <c r="FQ211" s="165"/>
      <c r="FR211" s="165"/>
      <c r="FS211" s="165"/>
      <c r="FT211" s="165"/>
      <c r="FU211" s="165"/>
      <c r="FV211" s="165"/>
      <c r="FW211" s="165"/>
      <c r="FX211" s="165"/>
    </row>
    <row r="212" spans="2:180" s="162" customFormat="1" ht="14.25" hidden="1" customHeight="1">
      <c r="B212" s="370"/>
      <c r="C212" s="47" t="s">
        <v>131</v>
      </c>
      <c r="D212" s="957"/>
      <c r="E212" s="958"/>
      <c r="F212" s="958"/>
      <c r="G212" s="958"/>
      <c r="H212" s="958"/>
      <c r="I212" s="958"/>
      <c r="J212" s="958"/>
      <c r="K212" s="958"/>
      <c r="L212" s="958"/>
      <c r="M212" s="958"/>
      <c r="N212" s="958"/>
      <c r="O212" s="958"/>
      <c r="P212" s="958"/>
      <c r="Q212" s="958"/>
      <c r="R212" s="959"/>
      <c r="S212" s="392">
        <f t="shared" si="5"/>
        <v>0</v>
      </c>
      <c r="T212" s="52"/>
      <c r="U212" s="53"/>
      <c r="V212" s="52"/>
      <c r="W212" s="45"/>
      <c r="X212" s="52"/>
      <c r="Y212" s="53"/>
      <c r="Z212" s="395"/>
      <c r="AA212" s="396"/>
      <c r="AB212" s="395"/>
      <c r="AC212" s="53"/>
      <c r="AD212" s="397"/>
      <c r="AE212" s="398"/>
      <c r="AF212" s="397"/>
      <c r="AG212" s="398"/>
      <c r="AH212" s="397"/>
      <c r="AI212" s="398"/>
      <c r="AJ212" s="397"/>
      <c r="AK212" s="398"/>
      <c r="AL212" s="397"/>
      <c r="AM212" s="398"/>
      <c r="AN212" s="397"/>
      <c r="AO212" s="398"/>
      <c r="AP212" s="397"/>
      <c r="AQ212" s="398"/>
      <c r="AR212" s="256"/>
      <c r="AS212" s="165"/>
      <c r="AT212" s="165"/>
      <c r="AU212" s="165"/>
      <c r="AV212" s="165"/>
      <c r="AW212" s="605" t="s">
        <v>601</v>
      </c>
      <c r="AX212" s="165"/>
      <c r="AY212" s="165"/>
      <c r="AZ212" s="165"/>
      <c r="BA212" s="165"/>
      <c r="BB212" s="165"/>
      <c r="BC212" s="165"/>
      <c r="BD212" s="165"/>
      <c r="BE212" s="165"/>
      <c r="BF212" s="165"/>
      <c r="BG212" s="165"/>
      <c r="BH212" s="165"/>
      <c r="BI212" s="165"/>
      <c r="BJ212" s="165"/>
      <c r="BK212" s="165"/>
      <c r="BL212" s="165"/>
      <c r="BM212" s="165"/>
      <c r="BN212" s="165"/>
      <c r="BO212" s="165"/>
      <c r="BP212" s="165"/>
      <c r="BQ212" s="165"/>
      <c r="BR212" s="165"/>
      <c r="BS212" s="165"/>
      <c r="BT212" s="165"/>
      <c r="BU212" s="165"/>
      <c r="BV212" s="165"/>
      <c r="BW212" s="165"/>
      <c r="BX212" s="165"/>
      <c r="BY212" s="165"/>
      <c r="BZ212" s="165"/>
      <c r="CA212" s="165"/>
      <c r="CB212" s="165"/>
      <c r="CC212" s="165"/>
      <c r="CD212" s="165"/>
      <c r="CE212" s="165"/>
      <c r="CF212" s="165"/>
      <c r="CG212" s="165"/>
      <c r="CH212" s="165"/>
      <c r="CI212" s="165"/>
      <c r="CJ212" s="165"/>
      <c r="CK212" s="165"/>
      <c r="CL212" s="165"/>
      <c r="CM212" s="165"/>
      <c r="CN212" s="165"/>
      <c r="CO212" s="165"/>
      <c r="CP212" s="165"/>
      <c r="CQ212" s="165"/>
      <c r="CR212" s="165"/>
      <c r="CS212" s="165"/>
      <c r="CT212" s="165"/>
      <c r="CU212" s="165"/>
      <c r="CV212" s="165"/>
      <c r="CW212" s="165"/>
      <c r="CX212" s="165"/>
      <c r="CY212" s="165"/>
      <c r="CZ212" s="165"/>
      <c r="DA212" s="165"/>
      <c r="DB212" s="165"/>
      <c r="DC212" s="165"/>
      <c r="DD212" s="165"/>
      <c r="DE212" s="165"/>
      <c r="DF212" s="165"/>
      <c r="DG212" s="165"/>
      <c r="DH212" s="165"/>
      <c r="DI212" s="165"/>
      <c r="DJ212" s="165"/>
      <c r="DK212" s="165"/>
      <c r="DL212" s="165"/>
      <c r="DM212" s="165"/>
      <c r="DN212" s="165"/>
      <c r="DO212" s="165"/>
      <c r="DP212" s="165"/>
      <c r="DQ212" s="165"/>
      <c r="DR212" s="165"/>
      <c r="DS212" s="165"/>
      <c r="DT212" s="165"/>
      <c r="DU212" s="165"/>
      <c r="DV212" s="165"/>
      <c r="DW212" s="165"/>
      <c r="DX212" s="165"/>
      <c r="DY212" s="165"/>
      <c r="DZ212" s="165"/>
      <c r="EA212" s="165"/>
      <c r="EB212" s="165"/>
      <c r="EC212" s="165"/>
      <c r="ED212" s="165"/>
      <c r="EE212" s="165"/>
      <c r="EF212" s="165"/>
      <c r="EG212" s="165"/>
      <c r="EH212" s="165"/>
      <c r="EI212" s="165"/>
      <c r="EJ212" s="165"/>
      <c r="EK212" s="165"/>
      <c r="EL212" s="165"/>
      <c r="EM212" s="165"/>
      <c r="EN212" s="165"/>
      <c r="EO212" s="165"/>
      <c r="EP212" s="165"/>
      <c r="EQ212" s="165"/>
      <c r="ER212" s="165"/>
      <c r="ES212" s="165"/>
      <c r="ET212" s="165"/>
      <c r="EU212" s="165"/>
      <c r="EV212" s="165"/>
      <c r="EW212" s="165"/>
      <c r="EX212" s="165"/>
      <c r="EY212" s="165"/>
      <c r="EZ212" s="165"/>
      <c r="FA212" s="165"/>
      <c r="FB212" s="165"/>
      <c r="FC212" s="165"/>
      <c r="FD212" s="165"/>
      <c r="FE212" s="165"/>
      <c r="FF212" s="165"/>
      <c r="FG212" s="165"/>
      <c r="FH212" s="165"/>
      <c r="FI212" s="165"/>
      <c r="FJ212" s="165"/>
      <c r="FK212" s="165"/>
      <c r="FL212" s="165"/>
      <c r="FM212" s="165"/>
      <c r="FN212" s="165"/>
      <c r="FO212" s="165"/>
      <c r="FP212" s="165"/>
      <c r="FQ212" s="165"/>
      <c r="FR212" s="165"/>
      <c r="FS212" s="165"/>
      <c r="FT212" s="165"/>
      <c r="FU212" s="165"/>
      <c r="FV212" s="165"/>
      <c r="FW212" s="165"/>
      <c r="FX212" s="165"/>
    </row>
    <row r="213" spans="2:180" s="162" customFormat="1" ht="14.25" hidden="1" customHeight="1">
      <c r="B213" s="370"/>
      <c r="C213" s="47" t="s">
        <v>132</v>
      </c>
      <c r="D213" s="957"/>
      <c r="E213" s="958"/>
      <c r="F213" s="958"/>
      <c r="G213" s="958"/>
      <c r="H213" s="958"/>
      <c r="I213" s="958"/>
      <c r="J213" s="958"/>
      <c r="K213" s="958"/>
      <c r="L213" s="958"/>
      <c r="M213" s="958"/>
      <c r="N213" s="958"/>
      <c r="O213" s="958"/>
      <c r="P213" s="958"/>
      <c r="Q213" s="958"/>
      <c r="R213" s="959"/>
      <c r="S213" s="392">
        <f t="shared" si="5"/>
        <v>0</v>
      </c>
      <c r="T213" s="52"/>
      <c r="U213" s="53"/>
      <c r="V213" s="52"/>
      <c r="W213" s="45"/>
      <c r="X213" s="52"/>
      <c r="Y213" s="53"/>
      <c r="Z213" s="395"/>
      <c r="AA213" s="396"/>
      <c r="AB213" s="395"/>
      <c r="AC213" s="53"/>
      <c r="AD213" s="397"/>
      <c r="AE213" s="398"/>
      <c r="AF213" s="397"/>
      <c r="AG213" s="398"/>
      <c r="AH213" s="397"/>
      <c r="AI213" s="398"/>
      <c r="AJ213" s="397"/>
      <c r="AK213" s="398"/>
      <c r="AL213" s="397"/>
      <c r="AM213" s="398"/>
      <c r="AN213" s="397"/>
      <c r="AO213" s="398"/>
      <c r="AP213" s="397"/>
      <c r="AQ213" s="398"/>
      <c r="AR213" s="256"/>
      <c r="AS213" s="165"/>
      <c r="AT213" s="165"/>
      <c r="AU213" s="165"/>
      <c r="AV213" s="165"/>
      <c r="AW213" s="605" t="s">
        <v>602</v>
      </c>
      <c r="AX213" s="165"/>
      <c r="AY213" s="165"/>
      <c r="AZ213" s="165"/>
      <c r="BA213" s="165"/>
      <c r="BB213" s="165"/>
      <c r="BC213" s="165"/>
      <c r="BD213" s="165"/>
      <c r="BE213" s="165"/>
      <c r="BF213" s="165"/>
      <c r="BG213" s="165"/>
      <c r="BH213" s="165"/>
      <c r="BI213" s="165"/>
      <c r="BJ213" s="165"/>
      <c r="BK213" s="165"/>
      <c r="BL213" s="165"/>
      <c r="BM213" s="165"/>
      <c r="BN213" s="165"/>
      <c r="BO213" s="165"/>
      <c r="BP213" s="165"/>
      <c r="BQ213" s="165"/>
      <c r="BR213" s="165"/>
      <c r="BS213" s="165"/>
      <c r="BT213" s="165"/>
      <c r="BU213" s="165"/>
      <c r="BV213" s="165"/>
      <c r="BW213" s="165"/>
      <c r="BX213" s="165"/>
      <c r="BY213" s="165"/>
      <c r="BZ213" s="165"/>
      <c r="CA213" s="165"/>
      <c r="CB213" s="165"/>
      <c r="CC213" s="165"/>
      <c r="CD213" s="165"/>
      <c r="CE213" s="165"/>
      <c r="CF213" s="165"/>
      <c r="CG213" s="165"/>
      <c r="CH213" s="165"/>
      <c r="CI213" s="165"/>
      <c r="CJ213" s="165"/>
      <c r="CK213" s="165"/>
      <c r="CL213" s="165"/>
      <c r="CM213" s="165"/>
      <c r="CN213" s="165"/>
      <c r="CO213" s="165"/>
      <c r="CP213" s="165"/>
      <c r="CQ213" s="165"/>
      <c r="CR213" s="165"/>
      <c r="CS213" s="165"/>
      <c r="CT213" s="165"/>
      <c r="CU213" s="165"/>
      <c r="CV213" s="165"/>
      <c r="CW213" s="165"/>
      <c r="CX213" s="165"/>
      <c r="CY213" s="165"/>
      <c r="CZ213" s="165"/>
      <c r="DA213" s="165"/>
      <c r="DB213" s="165"/>
      <c r="DC213" s="165"/>
      <c r="DD213" s="165"/>
      <c r="DE213" s="165"/>
      <c r="DF213" s="165"/>
      <c r="DG213" s="165"/>
      <c r="DH213" s="165"/>
      <c r="DI213" s="165"/>
      <c r="DJ213" s="165"/>
      <c r="DK213" s="165"/>
      <c r="DL213" s="165"/>
      <c r="DM213" s="165"/>
      <c r="DN213" s="165"/>
      <c r="DO213" s="165"/>
      <c r="DP213" s="165"/>
      <c r="DQ213" s="165"/>
      <c r="DR213" s="165"/>
      <c r="DS213" s="165"/>
      <c r="DT213" s="165"/>
      <c r="DU213" s="165"/>
      <c r="DV213" s="165"/>
      <c r="DW213" s="165"/>
      <c r="DX213" s="165"/>
      <c r="DY213" s="165"/>
      <c r="DZ213" s="165"/>
      <c r="EA213" s="165"/>
      <c r="EB213" s="165"/>
      <c r="EC213" s="165"/>
      <c r="ED213" s="165"/>
      <c r="EE213" s="165"/>
      <c r="EF213" s="165"/>
      <c r="EG213" s="165"/>
      <c r="EH213" s="165"/>
      <c r="EI213" s="165"/>
      <c r="EJ213" s="165"/>
      <c r="EK213" s="165"/>
      <c r="EL213" s="165"/>
      <c r="EM213" s="165"/>
      <c r="EN213" s="165"/>
      <c r="EO213" s="165"/>
      <c r="EP213" s="165"/>
      <c r="EQ213" s="165"/>
      <c r="ER213" s="165"/>
      <c r="ES213" s="165"/>
      <c r="ET213" s="165"/>
      <c r="EU213" s="165"/>
      <c r="EV213" s="165"/>
      <c r="EW213" s="165"/>
      <c r="EX213" s="165"/>
      <c r="EY213" s="165"/>
      <c r="EZ213" s="165"/>
      <c r="FA213" s="165"/>
      <c r="FB213" s="165"/>
      <c r="FC213" s="165"/>
      <c r="FD213" s="165"/>
      <c r="FE213" s="165"/>
      <c r="FF213" s="165"/>
      <c r="FG213" s="165"/>
      <c r="FH213" s="165"/>
      <c r="FI213" s="165"/>
      <c r="FJ213" s="165"/>
      <c r="FK213" s="165"/>
      <c r="FL213" s="165"/>
      <c r="FM213" s="165"/>
      <c r="FN213" s="165"/>
      <c r="FO213" s="165"/>
      <c r="FP213" s="165"/>
      <c r="FQ213" s="165"/>
      <c r="FR213" s="165"/>
      <c r="FS213" s="165"/>
      <c r="FT213" s="165"/>
      <c r="FU213" s="165"/>
      <c r="FV213" s="165"/>
      <c r="FW213" s="165"/>
      <c r="FX213" s="165"/>
    </row>
    <row r="214" spans="2:180" s="162" customFormat="1" ht="14.25" hidden="1" customHeight="1" thickBot="1">
      <c r="B214" s="370"/>
      <c r="C214" s="47" t="s">
        <v>133</v>
      </c>
      <c r="D214" s="960"/>
      <c r="E214" s="961"/>
      <c r="F214" s="961"/>
      <c r="G214" s="961"/>
      <c r="H214" s="961"/>
      <c r="I214" s="961"/>
      <c r="J214" s="961"/>
      <c r="K214" s="961"/>
      <c r="L214" s="961"/>
      <c r="M214" s="961"/>
      <c r="N214" s="961"/>
      <c r="O214" s="961"/>
      <c r="P214" s="961"/>
      <c r="Q214" s="961"/>
      <c r="R214" s="962"/>
      <c r="S214" s="392">
        <f t="shared" si="5"/>
        <v>0</v>
      </c>
      <c r="T214" s="55"/>
      <c r="U214" s="56"/>
      <c r="V214" s="55"/>
      <c r="W214" s="57"/>
      <c r="X214" s="55"/>
      <c r="Y214" s="56"/>
      <c r="Z214" s="384"/>
      <c r="AA214" s="385"/>
      <c r="AB214" s="384"/>
      <c r="AC214" s="56"/>
      <c r="AD214" s="399"/>
      <c r="AE214" s="400"/>
      <c r="AF214" s="399"/>
      <c r="AG214" s="400"/>
      <c r="AH214" s="399"/>
      <c r="AI214" s="400"/>
      <c r="AJ214" s="399"/>
      <c r="AK214" s="400"/>
      <c r="AL214" s="399"/>
      <c r="AM214" s="400"/>
      <c r="AN214" s="399"/>
      <c r="AO214" s="400"/>
      <c r="AP214" s="399"/>
      <c r="AQ214" s="400"/>
      <c r="AR214" s="256"/>
      <c r="AS214" s="165"/>
      <c r="AT214" s="165"/>
      <c r="AU214" s="165"/>
      <c r="AV214" s="165"/>
      <c r="AW214" s="605" t="s">
        <v>603</v>
      </c>
      <c r="AX214" s="165"/>
      <c r="AY214" s="165"/>
      <c r="AZ214" s="165"/>
      <c r="BA214" s="165"/>
      <c r="BB214" s="165"/>
      <c r="BC214" s="165"/>
      <c r="BD214" s="165"/>
      <c r="BE214" s="165"/>
      <c r="BF214" s="165"/>
      <c r="BG214" s="165"/>
      <c r="BH214" s="165"/>
      <c r="BI214" s="165"/>
      <c r="BJ214" s="165"/>
      <c r="BK214" s="165"/>
      <c r="BL214" s="165"/>
      <c r="BM214" s="165"/>
      <c r="BN214" s="165"/>
      <c r="BO214" s="165"/>
      <c r="BP214" s="165"/>
      <c r="BQ214" s="165"/>
      <c r="BR214" s="165"/>
      <c r="BS214" s="165"/>
      <c r="BT214" s="165"/>
      <c r="BU214" s="165"/>
      <c r="BV214" s="165"/>
      <c r="BW214" s="165"/>
      <c r="BX214" s="165"/>
      <c r="BY214" s="165"/>
      <c r="BZ214" s="165"/>
      <c r="CA214" s="165"/>
      <c r="CB214" s="165"/>
      <c r="CC214" s="165"/>
      <c r="CD214" s="165"/>
      <c r="CE214" s="165"/>
      <c r="CF214" s="165"/>
      <c r="CG214" s="165"/>
      <c r="CH214" s="165"/>
      <c r="CI214" s="165"/>
      <c r="CJ214" s="165"/>
      <c r="CK214" s="165"/>
      <c r="CL214" s="165"/>
      <c r="CM214" s="165"/>
      <c r="CN214" s="165"/>
      <c r="CO214" s="165"/>
      <c r="CP214" s="165"/>
      <c r="CQ214" s="165"/>
      <c r="CR214" s="165"/>
      <c r="CS214" s="165"/>
      <c r="CT214" s="165"/>
      <c r="CU214" s="165"/>
      <c r="CV214" s="165"/>
      <c r="CW214" s="165"/>
      <c r="CX214" s="165"/>
      <c r="CY214" s="165"/>
      <c r="CZ214" s="165"/>
      <c r="DA214" s="165"/>
      <c r="DB214" s="165"/>
      <c r="DC214" s="165"/>
      <c r="DD214" s="165"/>
      <c r="DE214" s="165"/>
      <c r="DF214" s="165"/>
      <c r="DG214" s="165"/>
      <c r="DH214" s="165"/>
      <c r="DI214" s="165"/>
      <c r="DJ214" s="165"/>
      <c r="DK214" s="165"/>
      <c r="DL214" s="165"/>
      <c r="DM214" s="165"/>
      <c r="DN214" s="165"/>
      <c r="DO214" s="165"/>
      <c r="DP214" s="165"/>
      <c r="DQ214" s="165"/>
      <c r="DR214" s="165"/>
      <c r="DS214" s="165"/>
      <c r="DT214" s="165"/>
      <c r="DU214" s="165"/>
      <c r="DV214" s="165"/>
      <c r="DW214" s="165"/>
      <c r="DX214" s="165"/>
      <c r="DY214" s="165"/>
      <c r="DZ214" s="165"/>
      <c r="EA214" s="165"/>
      <c r="EB214" s="165"/>
      <c r="EC214" s="165"/>
      <c r="ED214" s="165"/>
      <c r="EE214" s="165"/>
      <c r="EF214" s="165"/>
      <c r="EG214" s="165"/>
      <c r="EH214" s="165"/>
      <c r="EI214" s="165"/>
      <c r="EJ214" s="165"/>
      <c r="EK214" s="165"/>
      <c r="EL214" s="165"/>
      <c r="EM214" s="165"/>
      <c r="EN214" s="165"/>
      <c r="EO214" s="165"/>
      <c r="EP214" s="165"/>
      <c r="EQ214" s="165"/>
      <c r="ER214" s="165"/>
      <c r="ES214" s="165"/>
      <c r="ET214" s="165"/>
      <c r="EU214" s="165"/>
      <c r="EV214" s="165"/>
      <c r="EW214" s="165"/>
      <c r="EX214" s="165"/>
      <c r="EY214" s="165"/>
      <c r="EZ214" s="165"/>
      <c r="FA214" s="165"/>
      <c r="FB214" s="165"/>
      <c r="FC214" s="165"/>
      <c r="FD214" s="165"/>
      <c r="FE214" s="165"/>
      <c r="FF214" s="165"/>
      <c r="FG214" s="165"/>
      <c r="FH214" s="165"/>
      <c r="FI214" s="165"/>
      <c r="FJ214" s="165"/>
      <c r="FK214" s="165"/>
      <c r="FL214" s="165"/>
      <c r="FM214" s="165"/>
      <c r="FN214" s="165"/>
      <c r="FO214" s="165"/>
      <c r="FP214" s="165"/>
      <c r="FQ214" s="165"/>
      <c r="FR214" s="165"/>
      <c r="FS214" s="165"/>
      <c r="FT214" s="165"/>
      <c r="FU214" s="165"/>
      <c r="FV214" s="165"/>
      <c r="FW214" s="165"/>
      <c r="FX214" s="165"/>
    </row>
    <row r="215" spans="2:180" s="162" customFormat="1" ht="14.25" hidden="1" customHeight="1" thickBot="1">
      <c r="B215" s="370"/>
      <c r="C215" s="375">
        <v>6</v>
      </c>
      <c r="D215" s="966">
        <f>+J136</f>
        <v>0</v>
      </c>
      <c r="E215" s="967"/>
      <c r="F215" s="967"/>
      <c r="G215" s="967"/>
      <c r="H215" s="967"/>
      <c r="I215" s="967"/>
      <c r="J215" s="967"/>
      <c r="K215" s="967"/>
      <c r="L215" s="967"/>
      <c r="M215" s="967"/>
      <c r="N215" s="967"/>
      <c r="O215" s="967"/>
      <c r="P215" s="967"/>
      <c r="Q215" s="967"/>
      <c r="R215" s="968"/>
      <c r="S215" s="376">
        <f>SUM(S216:S221)</f>
        <v>0</v>
      </c>
      <c r="T215" s="401"/>
      <c r="U215" s="402"/>
      <c r="V215" s="402"/>
      <c r="W215" s="402"/>
      <c r="X215" s="402"/>
      <c r="Y215" s="402"/>
      <c r="Z215" s="402"/>
      <c r="AA215" s="402"/>
      <c r="AB215" s="402"/>
      <c r="AC215" s="402"/>
      <c r="AD215" s="403"/>
      <c r="AE215" s="403"/>
      <c r="AF215" s="403"/>
      <c r="AG215" s="403"/>
      <c r="AH215" s="403"/>
      <c r="AI215" s="403"/>
      <c r="AJ215" s="403"/>
      <c r="AK215" s="403"/>
      <c r="AL215" s="403"/>
      <c r="AM215" s="403"/>
      <c r="AN215" s="403"/>
      <c r="AO215" s="403"/>
      <c r="AP215" s="403"/>
      <c r="AQ215" s="404"/>
      <c r="AR215" s="256"/>
      <c r="AS215" s="165"/>
      <c r="AT215" s="165"/>
      <c r="AU215" s="165"/>
      <c r="AV215" s="165"/>
      <c r="AW215" s="605" t="s">
        <v>604</v>
      </c>
      <c r="AX215" s="165"/>
      <c r="AY215" s="165"/>
      <c r="AZ215" s="165"/>
      <c r="BA215" s="165"/>
      <c r="BB215" s="165"/>
      <c r="BC215" s="165"/>
      <c r="BD215" s="165"/>
      <c r="BE215" s="165"/>
      <c r="BF215" s="165"/>
      <c r="BG215" s="165"/>
      <c r="BH215" s="165"/>
      <c r="BI215" s="165"/>
      <c r="BJ215" s="165"/>
      <c r="BK215" s="165"/>
      <c r="BL215" s="165"/>
      <c r="BM215" s="165"/>
      <c r="BN215" s="165"/>
      <c r="BO215" s="165"/>
      <c r="BP215" s="165"/>
      <c r="BQ215" s="165"/>
      <c r="BR215" s="165"/>
      <c r="BS215" s="165"/>
      <c r="BT215" s="165"/>
      <c r="BU215" s="165"/>
      <c r="BV215" s="165"/>
      <c r="BW215" s="165"/>
      <c r="BX215" s="165"/>
      <c r="BY215" s="165"/>
      <c r="BZ215" s="165"/>
      <c r="CA215" s="165"/>
      <c r="CB215" s="165"/>
      <c r="CC215" s="165"/>
      <c r="CD215" s="165"/>
      <c r="CE215" s="165"/>
      <c r="CF215" s="165"/>
      <c r="CG215" s="165"/>
      <c r="CH215" s="165"/>
      <c r="CI215" s="165"/>
      <c r="CJ215" s="165"/>
      <c r="CK215" s="165"/>
      <c r="CL215" s="165"/>
      <c r="CM215" s="165"/>
      <c r="CN215" s="165"/>
      <c r="CO215" s="165"/>
      <c r="CP215" s="165"/>
      <c r="CQ215" s="165"/>
      <c r="CR215" s="165"/>
      <c r="CS215" s="165"/>
      <c r="CT215" s="165"/>
      <c r="CU215" s="165"/>
      <c r="CV215" s="165"/>
      <c r="CW215" s="165"/>
      <c r="CX215" s="165"/>
      <c r="CY215" s="165"/>
      <c r="CZ215" s="165"/>
      <c r="DA215" s="165"/>
      <c r="DB215" s="165"/>
      <c r="DC215" s="165"/>
      <c r="DD215" s="165"/>
      <c r="DE215" s="165"/>
      <c r="DF215" s="165"/>
      <c r="DG215" s="165"/>
      <c r="DH215" s="165"/>
      <c r="DI215" s="165"/>
      <c r="DJ215" s="165"/>
      <c r="DK215" s="165"/>
      <c r="DL215" s="165"/>
      <c r="DM215" s="165"/>
      <c r="DN215" s="165"/>
      <c r="DO215" s="165"/>
      <c r="DP215" s="165"/>
      <c r="DQ215" s="165"/>
      <c r="DR215" s="165"/>
      <c r="DS215" s="165"/>
      <c r="DT215" s="165"/>
      <c r="DU215" s="165"/>
      <c r="DV215" s="165"/>
      <c r="DW215" s="165"/>
      <c r="DX215" s="165"/>
      <c r="DY215" s="165"/>
      <c r="DZ215" s="165"/>
      <c r="EA215" s="165"/>
      <c r="EB215" s="165"/>
      <c r="EC215" s="165"/>
      <c r="ED215" s="165"/>
      <c r="EE215" s="165"/>
      <c r="EF215" s="165"/>
      <c r="EG215" s="165"/>
      <c r="EH215" s="165"/>
      <c r="EI215" s="165"/>
      <c r="EJ215" s="165"/>
      <c r="EK215" s="165"/>
      <c r="EL215" s="165"/>
      <c r="EM215" s="165"/>
      <c r="EN215" s="165"/>
      <c r="EO215" s="165"/>
      <c r="EP215" s="165"/>
      <c r="EQ215" s="165"/>
      <c r="ER215" s="165"/>
      <c r="ES215" s="165"/>
      <c r="ET215" s="165"/>
      <c r="EU215" s="165"/>
      <c r="EV215" s="165"/>
      <c r="EW215" s="165"/>
      <c r="EX215" s="165"/>
      <c r="EY215" s="165"/>
      <c r="EZ215" s="165"/>
      <c r="FA215" s="165"/>
      <c r="FB215" s="165"/>
      <c r="FC215" s="165"/>
      <c r="FD215" s="165"/>
      <c r="FE215" s="165"/>
      <c r="FF215" s="165"/>
      <c r="FG215" s="165"/>
      <c r="FH215" s="165"/>
      <c r="FI215" s="165"/>
      <c r="FJ215" s="165"/>
      <c r="FK215" s="165"/>
      <c r="FL215" s="165"/>
      <c r="FM215" s="165"/>
      <c r="FN215" s="165"/>
      <c r="FO215" s="165"/>
      <c r="FP215" s="165"/>
      <c r="FQ215" s="165"/>
      <c r="FR215" s="165"/>
      <c r="FS215" s="165"/>
      <c r="FT215" s="165"/>
      <c r="FU215" s="165"/>
      <c r="FV215" s="165"/>
      <c r="FW215" s="165"/>
      <c r="FX215" s="165"/>
    </row>
    <row r="216" spans="2:180" s="162" customFormat="1" ht="14.25" hidden="1" customHeight="1">
      <c r="B216" s="370"/>
      <c r="C216" s="47" t="s">
        <v>134</v>
      </c>
      <c r="D216" s="971"/>
      <c r="E216" s="972"/>
      <c r="F216" s="972"/>
      <c r="G216" s="972"/>
      <c r="H216" s="972"/>
      <c r="I216" s="972"/>
      <c r="J216" s="972"/>
      <c r="K216" s="972"/>
      <c r="L216" s="972"/>
      <c r="M216" s="972"/>
      <c r="N216" s="972"/>
      <c r="O216" s="972"/>
      <c r="P216" s="972"/>
      <c r="Q216" s="972"/>
      <c r="R216" s="973"/>
      <c r="S216" s="392">
        <f t="shared" ref="S216:S221" si="6">SUM(T216:AQ216)</f>
        <v>0</v>
      </c>
      <c r="T216" s="48"/>
      <c r="U216" s="49"/>
      <c r="V216" s="48"/>
      <c r="W216" s="50"/>
      <c r="X216" s="48"/>
      <c r="Y216" s="49"/>
      <c r="Z216" s="379"/>
      <c r="AA216" s="378"/>
      <c r="AB216" s="379"/>
      <c r="AC216" s="49"/>
      <c r="AD216" s="393"/>
      <c r="AE216" s="394"/>
      <c r="AF216" s="393"/>
      <c r="AG216" s="394"/>
      <c r="AH216" s="393"/>
      <c r="AI216" s="394"/>
      <c r="AJ216" s="393"/>
      <c r="AK216" s="394"/>
      <c r="AL216" s="393"/>
      <c r="AM216" s="394"/>
      <c r="AN216" s="393"/>
      <c r="AO216" s="394"/>
      <c r="AP216" s="393"/>
      <c r="AQ216" s="394"/>
      <c r="AR216" s="256"/>
      <c r="AS216" s="165"/>
      <c r="AT216" s="165"/>
      <c r="AU216" s="165"/>
      <c r="AV216" s="165"/>
      <c r="AW216" s="605" t="s">
        <v>605</v>
      </c>
      <c r="AX216" s="165"/>
      <c r="AY216" s="165"/>
      <c r="AZ216" s="165"/>
      <c r="BA216" s="165"/>
      <c r="BB216" s="165"/>
      <c r="BC216" s="165"/>
      <c r="BD216" s="165"/>
      <c r="BE216" s="165"/>
      <c r="BF216" s="165"/>
      <c r="BG216" s="165"/>
      <c r="BH216" s="165"/>
      <c r="BI216" s="165"/>
      <c r="BJ216" s="165"/>
      <c r="BK216" s="165"/>
      <c r="BL216" s="165"/>
      <c r="BM216" s="165"/>
      <c r="BN216" s="165"/>
      <c r="BO216" s="165"/>
      <c r="BP216" s="165"/>
      <c r="BQ216" s="165"/>
      <c r="BR216" s="165"/>
      <c r="BS216" s="165"/>
      <c r="BT216" s="165"/>
      <c r="BU216" s="165"/>
      <c r="BV216" s="165"/>
      <c r="BW216" s="165"/>
      <c r="BX216" s="165"/>
      <c r="BY216" s="165"/>
      <c r="BZ216" s="165"/>
      <c r="CA216" s="165"/>
      <c r="CB216" s="165"/>
      <c r="CC216" s="165"/>
      <c r="CD216" s="165"/>
      <c r="CE216" s="165"/>
      <c r="CF216" s="165"/>
      <c r="CG216" s="165"/>
      <c r="CH216" s="165"/>
      <c r="CI216" s="165"/>
      <c r="CJ216" s="165"/>
      <c r="CK216" s="165"/>
      <c r="CL216" s="165"/>
      <c r="CM216" s="165"/>
      <c r="CN216" s="165"/>
      <c r="CO216" s="165"/>
      <c r="CP216" s="165"/>
      <c r="CQ216" s="165"/>
      <c r="CR216" s="165"/>
      <c r="CS216" s="165"/>
      <c r="CT216" s="165"/>
      <c r="CU216" s="165"/>
      <c r="CV216" s="165"/>
      <c r="CW216" s="165"/>
      <c r="CX216" s="165"/>
      <c r="CY216" s="165"/>
      <c r="CZ216" s="165"/>
      <c r="DA216" s="165"/>
      <c r="DB216" s="165"/>
      <c r="DC216" s="165"/>
      <c r="DD216" s="165"/>
      <c r="DE216" s="165"/>
      <c r="DF216" s="165"/>
      <c r="DG216" s="165"/>
      <c r="DH216" s="165"/>
      <c r="DI216" s="165"/>
      <c r="DJ216" s="165"/>
      <c r="DK216" s="165"/>
      <c r="DL216" s="165"/>
      <c r="DM216" s="165"/>
      <c r="DN216" s="165"/>
      <c r="DO216" s="165"/>
      <c r="DP216" s="165"/>
      <c r="DQ216" s="165"/>
      <c r="DR216" s="165"/>
      <c r="DS216" s="165"/>
      <c r="DT216" s="165"/>
      <c r="DU216" s="165"/>
      <c r="DV216" s="165"/>
      <c r="DW216" s="165"/>
      <c r="DX216" s="165"/>
      <c r="DY216" s="165"/>
      <c r="DZ216" s="165"/>
      <c r="EA216" s="165"/>
      <c r="EB216" s="165"/>
      <c r="EC216" s="165"/>
      <c r="ED216" s="165"/>
      <c r="EE216" s="165"/>
      <c r="EF216" s="165"/>
      <c r="EG216" s="165"/>
      <c r="EH216" s="165"/>
      <c r="EI216" s="165"/>
      <c r="EJ216" s="165"/>
      <c r="EK216" s="165"/>
      <c r="EL216" s="165"/>
      <c r="EM216" s="165"/>
      <c r="EN216" s="165"/>
      <c r="EO216" s="165"/>
      <c r="EP216" s="165"/>
      <c r="EQ216" s="165"/>
      <c r="ER216" s="165"/>
      <c r="ES216" s="165"/>
      <c r="ET216" s="165"/>
      <c r="EU216" s="165"/>
      <c r="EV216" s="165"/>
      <c r="EW216" s="165"/>
      <c r="EX216" s="165"/>
      <c r="EY216" s="165"/>
      <c r="EZ216" s="165"/>
      <c r="FA216" s="165"/>
      <c r="FB216" s="165"/>
      <c r="FC216" s="165"/>
      <c r="FD216" s="165"/>
      <c r="FE216" s="165"/>
      <c r="FF216" s="165"/>
      <c r="FG216" s="165"/>
      <c r="FH216" s="165"/>
      <c r="FI216" s="165"/>
      <c r="FJ216" s="165"/>
      <c r="FK216" s="165"/>
      <c r="FL216" s="165"/>
      <c r="FM216" s="165"/>
      <c r="FN216" s="165"/>
      <c r="FO216" s="165"/>
      <c r="FP216" s="165"/>
      <c r="FQ216" s="165"/>
      <c r="FR216" s="165"/>
      <c r="FS216" s="165"/>
      <c r="FT216" s="165"/>
      <c r="FU216" s="165"/>
      <c r="FV216" s="165"/>
      <c r="FW216" s="165"/>
      <c r="FX216" s="165"/>
    </row>
    <row r="217" spans="2:180" s="162" customFormat="1" ht="14.25" hidden="1" customHeight="1">
      <c r="B217" s="370"/>
      <c r="C217" s="47" t="s">
        <v>135</v>
      </c>
      <c r="D217" s="957"/>
      <c r="E217" s="958"/>
      <c r="F217" s="958"/>
      <c r="G217" s="958"/>
      <c r="H217" s="958"/>
      <c r="I217" s="958"/>
      <c r="J217" s="958"/>
      <c r="K217" s="958"/>
      <c r="L217" s="958"/>
      <c r="M217" s="958"/>
      <c r="N217" s="958"/>
      <c r="O217" s="958"/>
      <c r="P217" s="958"/>
      <c r="Q217" s="958"/>
      <c r="R217" s="959"/>
      <c r="S217" s="392">
        <f t="shared" si="6"/>
        <v>0</v>
      </c>
      <c r="T217" s="52"/>
      <c r="U217" s="53"/>
      <c r="V217" s="52"/>
      <c r="W217" s="45"/>
      <c r="X217" s="52"/>
      <c r="Y217" s="53"/>
      <c r="Z217" s="395"/>
      <c r="AA217" s="396"/>
      <c r="AB217" s="395"/>
      <c r="AC217" s="53"/>
      <c r="AD217" s="397"/>
      <c r="AE217" s="398"/>
      <c r="AF217" s="397"/>
      <c r="AG217" s="398"/>
      <c r="AH217" s="397"/>
      <c r="AI217" s="398"/>
      <c r="AJ217" s="397"/>
      <c r="AK217" s="398"/>
      <c r="AL217" s="397"/>
      <c r="AM217" s="398"/>
      <c r="AN217" s="397"/>
      <c r="AO217" s="398"/>
      <c r="AP217" s="397"/>
      <c r="AQ217" s="398"/>
      <c r="AR217" s="256"/>
      <c r="AS217" s="165"/>
      <c r="AT217" s="165"/>
      <c r="AU217" s="165"/>
      <c r="AV217" s="165"/>
      <c r="AW217" s="605" t="s">
        <v>606</v>
      </c>
      <c r="AX217" s="165"/>
      <c r="AY217" s="165"/>
      <c r="AZ217" s="165"/>
      <c r="BA217" s="165"/>
      <c r="BB217" s="165"/>
      <c r="BC217" s="165"/>
      <c r="BD217" s="165"/>
      <c r="BE217" s="165"/>
      <c r="BF217" s="165"/>
      <c r="BG217" s="165"/>
      <c r="BH217" s="165"/>
      <c r="BI217" s="165"/>
      <c r="BJ217" s="165"/>
      <c r="BK217" s="165"/>
      <c r="BL217" s="165"/>
      <c r="BM217" s="165"/>
      <c r="BN217" s="165"/>
      <c r="BO217" s="165"/>
      <c r="BP217" s="165"/>
      <c r="BQ217" s="165"/>
      <c r="BR217" s="165"/>
      <c r="BS217" s="165"/>
      <c r="BT217" s="165"/>
      <c r="BU217" s="165"/>
      <c r="BV217" s="165"/>
      <c r="BW217" s="165"/>
      <c r="BX217" s="165"/>
      <c r="BY217" s="165"/>
      <c r="BZ217" s="165"/>
      <c r="CA217" s="165"/>
      <c r="CB217" s="165"/>
      <c r="CC217" s="165"/>
      <c r="CD217" s="165"/>
      <c r="CE217" s="165"/>
      <c r="CF217" s="165"/>
      <c r="CG217" s="165"/>
      <c r="CH217" s="165"/>
      <c r="CI217" s="165"/>
      <c r="CJ217" s="165"/>
      <c r="CK217" s="165"/>
      <c r="CL217" s="165"/>
      <c r="CM217" s="165"/>
      <c r="CN217" s="165"/>
      <c r="CO217" s="165"/>
      <c r="CP217" s="165"/>
      <c r="CQ217" s="165"/>
      <c r="CR217" s="165"/>
      <c r="CS217" s="165"/>
      <c r="CT217" s="165"/>
      <c r="CU217" s="165"/>
      <c r="CV217" s="165"/>
      <c r="CW217" s="165"/>
      <c r="CX217" s="165"/>
      <c r="CY217" s="165"/>
      <c r="CZ217" s="165"/>
      <c r="DA217" s="165"/>
      <c r="DB217" s="165"/>
      <c r="DC217" s="165"/>
      <c r="DD217" s="165"/>
      <c r="DE217" s="165"/>
      <c r="DF217" s="165"/>
      <c r="DG217" s="165"/>
      <c r="DH217" s="165"/>
      <c r="DI217" s="165"/>
      <c r="DJ217" s="165"/>
      <c r="DK217" s="165"/>
      <c r="DL217" s="165"/>
      <c r="DM217" s="165"/>
      <c r="DN217" s="165"/>
      <c r="DO217" s="165"/>
      <c r="DP217" s="165"/>
      <c r="DQ217" s="165"/>
      <c r="DR217" s="165"/>
      <c r="DS217" s="165"/>
      <c r="DT217" s="165"/>
      <c r="DU217" s="165"/>
      <c r="DV217" s="165"/>
      <c r="DW217" s="165"/>
      <c r="DX217" s="165"/>
      <c r="DY217" s="165"/>
      <c r="DZ217" s="165"/>
      <c r="EA217" s="165"/>
      <c r="EB217" s="165"/>
      <c r="EC217" s="165"/>
      <c r="ED217" s="165"/>
      <c r="EE217" s="165"/>
      <c r="EF217" s="165"/>
      <c r="EG217" s="165"/>
      <c r="EH217" s="165"/>
      <c r="EI217" s="165"/>
      <c r="EJ217" s="165"/>
      <c r="EK217" s="165"/>
      <c r="EL217" s="165"/>
      <c r="EM217" s="165"/>
      <c r="EN217" s="165"/>
      <c r="EO217" s="165"/>
      <c r="EP217" s="165"/>
      <c r="EQ217" s="165"/>
      <c r="ER217" s="165"/>
      <c r="ES217" s="165"/>
      <c r="ET217" s="165"/>
      <c r="EU217" s="165"/>
      <c r="EV217" s="165"/>
      <c r="EW217" s="165"/>
      <c r="EX217" s="165"/>
      <c r="EY217" s="165"/>
      <c r="EZ217" s="165"/>
      <c r="FA217" s="165"/>
      <c r="FB217" s="165"/>
      <c r="FC217" s="165"/>
      <c r="FD217" s="165"/>
      <c r="FE217" s="165"/>
      <c r="FF217" s="165"/>
      <c r="FG217" s="165"/>
      <c r="FH217" s="165"/>
      <c r="FI217" s="165"/>
      <c r="FJ217" s="165"/>
      <c r="FK217" s="165"/>
      <c r="FL217" s="165"/>
      <c r="FM217" s="165"/>
      <c r="FN217" s="165"/>
      <c r="FO217" s="165"/>
      <c r="FP217" s="165"/>
      <c r="FQ217" s="165"/>
      <c r="FR217" s="165"/>
      <c r="FS217" s="165"/>
      <c r="FT217" s="165"/>
      <c r="FU217" s="165"/>
      <c r="FV217" s="165"/>
      <c r="FW217" s="165"/>
      <c r="FX217" s="165"/>
    </row>
    <row r="218" spans="2:180" s="162" customFormat="1" ht="14.25" hidden="1" customHeight="1">
      <c r="B218" s="370"/>
      <c r="C218" s="47" t="s">
        <v>136</v>
      </c>
      <c r="D218" s="963"/>
      <c r="E218" s="964"/>
      <c r="F218" s="964"/>
      <c r="G218" s="964"/>
      <c r="H218" s="964"/>
      <c r="I218" s="964"/>
      <c r="J218" s="964"/>
      <c r="K218" s="964"/>
      <c r="L218" s="964"/>
      <c r="M218" s="964"/>
      <c r="N218" s="964"/>
      <c r="O218" s="964"/>
      <c r="P218" s="964"/>
      <c r="Q218" s="964"/>
      <c r="R218" s="965"/>
      <c r="S218" s="392">
        <f t="shared" si="6"/>
        <v>0</v>
      </c>
      <c r="T218" s="52"/>
      <c r="U218" s="53"/>
      <c r="V218" s="52"/>
      <c r="W218" s="45"/>
      <c r="X218" s="52"/>
      <c r="Y218" s="53"/>
      <c r="Z218" s="395"/>
      <c r="AA218" s="396"/>
      <c r="AB218" s="395"/>
      <c r="AC218" s="53"/>
      <c r="AD218" s="397"/>
      <c r="AE218" s="398"/>
      <c r="AF218" s="397"/>
      <c r="AG218" s="398"/>
      <c r="AH218" s="397"/>
      <c r="AI218" s="398"/>
      <c r="AJ218" s="397"/>
      <c r="AK218" s="398"/>
      <c r="AL218" s="397"/>
      <c r="AM218" s="398"/>
      <c r="AN218" s="397"/>
      <c r="AO218" s="398"/>
      <c r="AP218" s="397"/>
      <c r="AQ218" s="398"/>
      <c r="AR218" s="256"/>
      <c r="AS218" s="165"/>
      <c r="AT218" s="165"/>
      <c r="AU218" s="165"/>
      <c r="AV218" s="165"/>
      <c r="AW218" s="605" t="s">
        <v>607</v>
      </c>
      <c r="AX218" s="165"/>
      <c r="AY218" s="165"/>
      <c r="AZ218" s="165"/>
      <c r="BA218" s="165"/>
      <c r="BB218" s="165"/>
      <c r="BC218" s="165"/>
      <c r="BD218" s="165"/>
      <c r="BE218" s="165"/>
      <c r="BF218" s="165"/>
      <c r="BG218" s="165"/>
      <c r="BH218" s="165"/>
      <c r="BI218" s="165"/>
      <c r="BJ218" s="165"/>
      <c r="BK218" s="165"/>
      <c r="BL218" s="165"/>
      <c r="BM218" s="165"/>
      <c r="BN218" s="165"/>
      <c r="BO218" s="165"/>
      <c r="BP218" s="165"/>
      <c r="BQ218" s="165"/>
      <c r="BR218" s="165"/>
      <c r="BS218" s="165"/>
      <c r="BT218" s="165"/>
      <c r="BU218" s="165"/>
      <c r="BV218" s="165"/>
      <c r="BW218" s="165"/>
      <c r="BX218" s="165"/>
      <c r="BY218" s="165"/>
      <c r="BZ218" s="165"/>
      <c r="CA218" s="165"/>
      <c r="CB218" s="165"/>
      <c r="CC218" s="165"/>
      <c r="CD218" s="165"/>
      <c r="CE218" s="165"/>
      <c r="CF218" s="165"/>
      <c r="CG218" s="165"/>
      <c r="CH218" s="165"/>
      <c r="CI218" s="165"/>
      <c r="CJ218" s="165"/>
      <c r="CK218" s="165"/>
      <c r="CL218" s="165"/>
      <c r="CM218" s="165"/>
      <c r="CN218" s="165"/>
      <c r="CO218" s="165"/>
      <c r="CP218" s="165"/>
      <c r="CQ218" s="165"/>
      <c r="CR218" s="165"/>
      <c r="CS218" s="165"/>
      <c r="CT218" s="165"/>
      <c r="CU218" s="165"/>
      <c r="CV218" s="165"/>
      <c r="CW218" s="165"/>
      <c r="CX218" s="165"/>
      <c r="CY218" s="165"/>
      <c r="CZ218" s="165"/>
      <c r="DA218" s="165"/>
      <c r="DB218" s="165"/>
      <c r="DC218" s="165"/>
      <c r="DD218" s="165"/>
      <c r="DE218" s="165"/>
      <c r="DF218" s="165"/>
      <c r="DG218" s="165"/>
      <c r="DH218" s="165"/>
      <c r="DI218" s="165"/>
      <c r="DJ218" s="165"/>
      <c r="DK218" s="165"/>
      <c r="DL218" s="165"/>
      <c r="DM218" s="165"/>
      <c r="DN218" s="165"/>
      <c r="DO218" s="165"/>
      <c r="DP218" s="165"/>
      <c r="DQ218" s="165"/>
      <c r="DR218" s="165"/>
      <c r="DS218" s="165"/>
      <c r="DT218" s="165"/>
      <c r="DU218" s="165"/>
      <c r="DV218" s="165"/>
      <c r="DW218" s="165"/>
      <c r="DX218" s="165"/>
      <c r="DY218" s="165"/>
      <c r="DZ218" s="165"/>
      <c r="EA218" s="165"/>
      <c r="EB218" s="165"/>
      <c r="EC218" s="165"/>
      <c r="ED218" s="165"/>
      <c r="EE218" s="165"/>
      <c r="EF218" s="165"/>
      <c r="EG218" s="165"/>
      <c r="EH218" s="165"/>
      <c r="EI218" s="165"/>
      <c r="EJ218" s="165"/>
      <c r="EK218" s="165"/>
      <c r="EL218" s="165"/>
      <c r="EM218" s="165"/>
      <c r="EN218" s="165"/>
      <c r="EO218" s="165"/>
      <c r="EP218" s="165"/>
      <c r="EQ218" s="165"/>
      <c r="ER218" s="165"/>
      <c r="ES218" s="165"/>
      <c r="ET218" s="165"/>
      <c r="EU218" s="165"/>
      <c r="EV218" s="165"/>
      <c r="EW218" s="165"/>
      <c r="EX218" s="165"/>
      <c r="EY218" s="165"/>
      <c r="EZ218" s="165"/>
      <c r="FA218" s="165"/>
      <c r="FB218" s="165"/>
      <c r="FC218" s="165"/>
      <c r="FD218" s="165"/>
      <c r="FE218" s="165"/>
      <c r="FF218" s="165"/>
      <c r="FG218" s="165"/>
      <c r="FH218" s="165"/>
      <c r="FI218" s="165"/>
      <c r="FJ218" s="165"/>
      <c r="FK218" s="165"/>
      <c r="FL218" s="165"/>
      <c r="FM218" s="165"/>
      <c r="FN218" s="165"/>
      <c r="FO218" s="165"/>
      <c r="FP218" s="165"/>
      <c r="FQ218" s="165"/>
      <c r="FR218" s="165"/>
      <c r="FS218" s="165"/>
      <c r="FT218" s="165"/>
      <c r="FU218" s="165"/>
      <c r="FV218" s="165"/>
      <c r="FW218" s="165"/>
      <c r="FX218" s="165"/>
    </row>
    <row r="219" spans="2:180" s="162" customFormat="1" ht="14.25" hidden="1" customHeight="1">
      <c r="B219" s="370"/>
      <c r="C219" s="47" t="s">
        <v>137</v>
      </c>
      <c r="D219" s="957"/>
      <c r="E219" s="958"/>
      <c r="F219" s="958"/>
      <c r="G219" s="958"/>
      <c r="H219" s="958"/>
      <c r="I219" s="958"/>
      <c r="J219" s="958"/>
      <c r="K219" s="958"/>
      <c r="L219" s="958"/>
      <c r="M219" s="958"/>
      <c r="N219" s="958"/>
      <c r="O219" s="958"/>
      <c r="P219" s="958"/>
      <c r="Q219" s="958"/>
      <c r="R219" s="959"/>
      <c r="S219" s="392">
        <f t="shared" si="6"/>
        <v>0</v>
      </c>
      <c r="T219" s="52"/>
      <c r="U219" s="53"/>
      <c r="V219" s="52"/>
      <c r="W219" s="45"/>
      <c r="X219" s="52"/>
      <c r="Y219" s="53"/>
      <c r="Z219" s="395"/>
      <c r="AA219" s="396"/>
      <c r="AB219" s="395"/>
      <c r="AC219" s="53"/>
      <c r="AD219" s="397"/>
      <c r="AE219" s="398"/>
      <c r="AF219" s="397"/>
      <c r="AG219" s="398"/>
      <c r="AH219" s="397"/>
      <c r="AI219" s="398"/>
      <c r="AJ219" s="397"/>
      <c r="AK219" s="398"/>
      <c r="AL219" s="397"/>
      <c r="AM219" s="398"/>
      <c r="AN219" s="397"/>
      <c r="AO219" s="398"/>
      <c r="AP219" s="397"/>
      <c r="AQ219" s="398"/>
      <c r="AR219" s="256"/>
      <c r="AS219" s="165"/>
      <c r="AT219" s="165"/>
      <c r="AU219" s="165"/>
      <c r="AV219" s="165"/>
      <c r="AW219" s="605" t="s">
        <v>608</v>
      </c>
      <c r="AX219" s="165"/>
      <c r="AY219" s="165"/>
      <c r="AZ219" s="165"/>
      <c r="BA219" s="165"/>
      <c r="BB219" s="165"/>
      <c r="BC219" s="165"/>
      <c r="BD219" s="165"/>
      <c r="BE219" s="165"/>
      <c r="BF219" s="165"/>
      <c r="BG219" s="165"/>
      <c r="BH219" s="165"/>
      <c r="BI219" s="165"/>
      <c r="BJ219" s="165"/>
      <c r="BK219" s="165"/>
      <c r="BL219" s="165"/>
      <c r="BM219" s="165"/>
      <c r="BN219" s="165"/>
      <c r="BO219" s="165"/>
      <c r="BP219" s="165"/>
      <c r="BQ219" s="165"/>
      <c r="BR219" s="165"/>
      <c r="BS219" s="165"/>
      <c r="BT219" s="165"/>
      <c r="BU219" s="165"/>
      <c r="BV219" s="165"/>
      <c r="BW219" s="165"/>
      <c r="BX219" s="165"/>
      <c r="BY219" s="165"/>
      <c r="BZ219" s="165"/>
      <c r="CA219" s="165"/>
      <c r="CB219" s="165"/>
      <c r="CC219" s="165"/>
      <c r="CD219" s="165"/>
      <c r="CE219" s="165"/>
      <c r="CF219" s="165"/>
      <c r="CG219" s="165"/>
      <c r="CH219" s="165"/>
      <c r="CI219" s="165"/>
      <c r="CJ219" s="165"/>
      <c r="CK219" s="165"/>
      <c r="CL219" s="165"/>
      <c r="CM219" s="165"/>
      <c r="CN219" s="165"/>
      <c r="CO219" s="165"/>
      <c r="CP219" s="165"/>
      <c r="CQ219" s="165"/>
      <c r="CR219" s="165"/>
      <c r="CS219" s="165"/>
      <c r="CT219" s="165"/>
      <c r="CU219" s="165"/>
      <c r="CV219" s="165"/>
      <c r="CW219" s="165"/>
      <c r="CX219" s="165"/>
      <c r="CY219" s="165"/>
      <c r="CZ219" s="165"/>
      <c r="DA219" s="165"/>
      <c r="DB219" s="165"/>
      <c r="DC219" s="165"/>
      <c r="DD219" s="165"/>
      <c r="DE219" s="165"/>
      <c r="DF219" s="165"/>
      <c r="DG219" s="165"/>
      <c r="DH219" s="165"/>
      <c r="DI219" s="165"/>
      <c r="DJ219" s="165"/>
      <c r="DK219" s="165"/>
      <c r="DL219" s="165"/>
      <c r="DM219" s="165"/>
      <c r="DN219" s="165"/>
      <c r="DO219" s="165"/>
      <c r="DP219" s="165"/>
      <c r="DQ219" s="165"/>
      <c r="DR219" s="165"/>
      <c r="DS219" s="165"/>
      <c r="DT219" s="165"/>
      <c r="DU219" s="165"/>
      <c r="DV219" s="165"/>
      <c r="DW219" s="165"/>
      <c r="DX219" s="165"/>
      <c r="DY219" s="165"/>
      <c r="DZ219" s="165"/>
      <c r="EA219" s="165"/>
      <c r="EB219" s="165"/>
      <c r="EC219" s="165"/>
      <c r="ED219" s="165"/>
      <c r="EE219" s="165"/>
      <c r="EF219" s="165"/>
      <c r="EG219" s="165"/>
      <c r="EH219" s="165"/>
      <c r="EI219" s="165"/>
      <c r="EJ219" s="165"/>
      <c r="EK219" s="165"/>
      <c r="EL219" s="165"/>
      <c r="EM219" s="165"/>
      <c r="EN219" s="165"/>
      <c r="EO219" s="165"/>
      <c r="EP219" s="165"/>
      <c r="EQ219" s="165"/>
      <c r="ER219" s="165"/>
      <c r="ES219" s="165"/>
      <c r="ET219" s="165"/>
      <c r="EU219" s="165"/>
      <c r="EV219" s="165"/>
      <c r="EW219" s="165"/>
      <c r="EX219" s="165"/>
      <c r="EY219" s="165"/>
      <c r="EZ219" s="165"/>
      <c r="FA219" s="165"/>
      <c r="FB219" s="165"/>
      <c r="FC219" s="165"/>
      <c r="FD219" s="165"/>
      <c r="FE219" s="165"/>
      <c r="FF219" s="165"/>
      <c r="FG219" s="165"/>
      <c r="FH219" s="165"/>
      <c r="FI219" s="165"/>
      <c r="FJ219" s="165"/>
      <c r="FK219" s="165"/>
      <c r="FL219" s="165"/>
      <c r="FM219" s="165"/>
      <c r="FN219" s="165"/>
      <c r="FO219" s="165"/>
      <c r="FP219" s="165"/>
      <c r="FQ219" s="165"/>
      <c r="FR219" s="165"/>
      <c r="FS219" s="165"/>
      <c r="FT219" s="165"/>
      <c r="FU219" s="165"/>
      <c r="FV219" s="165"/>
      <c r="FW219" s="165"/>
      <c r="FX219" s="165"/>
    </row>
    <row r="220" spans="2:180" s="162" customFormat="1" ht="14.25" hidden="1" customHeight="1">
      <c r="B220" s="370"/>
      <c r="C220" s="47" t="s">
        <v>138</v>
      </c>
      <c r="D220" s="957"/>
      <c r="E220" s="958"/>
      <c r="F220" s="958"/>
      <c r="G220" s="958"/>
      <c r="H220" s="958"/>
      <c r="I220" s="958"/>
      <c r="J220" s="958"/>
      <c r="K220" s="958"/>
      <c r="L220" s="958"/>
      <c r="M220" s="958"/>
      <c r="N220" s="958"/>
      <c r="O220" s="958"/>
      <c r="P220" s="958"/>
      <c r="Q220" s="958"/>
      <c r="R220" s="959"/>
      <c r="S220" s="392">
        <f t="shared" si="6"/>
        <v>0</v>
      </c>
      <c r="T220" s="52"/>
      <c r="U220" s="53"/>
      <c r="V220" s="52"/>
      <c r="W220" s="45"/>
      <c r="X220" s="52"/>
      <c r="Y220" s="53"/>
      <c r="Z220" s="395"/>
      <c r="AA220" s="396"/>
      <c r="AB220" s="395"/>
      <c r="AC220" s="53"/>
      <c r="AD220" s="397"/>
      <c r="AE220" s="398"/>
      <c r="AF220" s="397"/>
      <c r="AG220" s="398"/>
      <c r="AH220" s="397"/>
      <c r="AI220" s="398"/>
      <c r="AJ220" s="397"/>
      <c r="AK220" s="398"/>
      <c r="AL220" s="397"/>
      <c r="AM220" s="398"/>
      <c r="AN220" s="397"/>
      <c r="AO220" s="398"/>
      <c r="AP220" s="397"/>
      <c r="AQ220" s="398"/>
      <c r="AR220" s="256"/>
      <c r="AS220" s="165"/>
      <c r="AT220" s="165"/>
      <c r="AU220" s="165"/>
      <c r="AV220" s="165"/>
      <c r="AW220" s="605" t="s">
        <v>609</v>
      </c>
      <c r="AX220" s="165"/>
      <c r="AY220" s="165"/>
      <c r="AZ220" s="165"/>
      <c r="BA220" s="165"/>
      <c r="BB220" s="165"/>
      <c r="BC220" s="165"/>
      <c r="BD220" s="165"/>
      <c r="BE220" s="165"/>
      <c r="BF220" s="165"/>
      <c r="BG220" s="165"/>
      <c r="BH220" s="165"/>
      <c r="BI220" s="165"/>
      <c r="BJ220" s="165"/>
      <c r="BK220" s="165"/>
      <c r="BL220" s="165"/>
      <c r="BM220" s="165"/>
      <c r="BN220" s="165"/>
      <c r="BO220" s="165"/>
      <c r="BP220" s="165"/>
      <c r="BQ220" s="165"/>
      <c r="BR220" s="165"/>
      <c r="BS220" s="165"/>
      <c r="BT220" s="165"/>
      <c r="BU220" s="165"/>
      <c r="BV220" s="165"/>
      <c r="BW220" s="165"/>
      <c r="BX220" s="165"/>
      <c r="BY220" s="165"/>
      <c r="BZ220" s="165"/>
      <c r="CA220" s="165"/>
      <c r="CB220" s="165"/>
      <c r="CC220" s="165"/>
      <c r="CD220" s="165"/>
      <c r="CE220" s="165"/>
      <c r="CF220" s="165"/>
      <c r="CG220" s="165"/>
      <c r="CH220" s="165"/>
      <c r="CI220" s="165"/>
      <c r="CJ220" s="165"/>
      <c r="CK220" s="165"/>
      <c r="CL220" s="165"/>
      <c r="CM220" s="165"/>
      <c r="CN220" s="165"/>
      <c r="CO220" s="165"/>
      <c r="CP220" s="165"/>
      <c r="CQ220" s="165"/>
      <c r="CR220" s="165"/>
      <c r="CS220" s="165"/>
      <c r="CT220" s="165"/>
      <c r="CU220" s="165"/>
      <c r="CV220" s="165"/>
      <c r="CW220" s="165"/>
      <c r="CX220" s="165"/>
      <c r="CY220" s="165"/>
      <c r="CZ220" s="165"/>
      <c r="DA220" s="165"/>
      <c r="DB220" s="165"/>
      <c r="DC220" s="165"/>
      <c r="DD220" s="165"/>
      <c r="DE220" s="165"/>
      <c r="DF220" s="165"/>
      <c r="DG220" s="165"/>
      <c r="DH220" s="165"/>
      <c r="DI220" s="165"/>
      <c r="DJ220" s="165"/>
      <c r="DK220" s="165"/>
      <c r="DL220" s="165"/>
      <c r="DM220" s="165"/>
      <c r="DN220" s="165"/>
      <c r="DO220" s="165"/>
      <c r="DP220" s="165"/>
      <c r="DQ220" s="165"/>
      <c r="DR220" s="165"/>
      <c r="DS220" s="165"/>
      <c r="DT220" s="165"/>
      <c r="DU220" s="165"/>
      <c r="DV220" s="165"/>
      <c r="DW220" s="165"/>
      <c r="DX220" s="165"/>
      <c r="DY220" s="165"/>
      <c r="DZ220" s="165"/>
      <c r="EA220" s="165"/>
      <c r="EB220" s="165"/>
      <c r="EC220" s="165"/>
      <c r="ED220" s="165"/>
      <c r="EE220" s="165"/>
      <c r="EF220" s="165"/>
      <c r="EG220" s="165"/>
      <c r="EH220" s="165"/>
      <c r="EI220" s="165"/>
      <c r="EJ220" s="165"/>
      <c r="EK220" s="165"/>
      <c r="EL220" s="165"/>
      <c r="EM220" s="165"/>
      <c r="EN220" s="165"/>
      <c r="EO220" s="165"/>
      <c r="EP220" s="165"/>
      <c r="EQ220" s="165"/>
      <c r="ER220" s="165"/>
      <c r="ES220" s="165"/>
      <c r="ET220" s="165"/>
      <c r="EU220" s="165"/>
      <c r="EV220" s="165"/>
      <c r="EW220" s="165"/>
      <c r="EX220" s="165"/>
      <c r="EY220" s="165"/>
      <c r="EZ220" s="165"/>
      <c r="FA220" s="165"/>
      <c r="FB220" s="165"/>
      <c r="FC220" s="165"/>
      <c r="FD220" s="165"/>
      <c r="FE220" s="165"/>
      <c r="FF220" s="165"/>
      <c r="FG220" s="165"/>
      <c r="FH220" s="165"/>
      <c r="FI220" s="165"/>
      <c r="FJ220" s="165"/>
      <c r="FK220" s="165"/>
      <c r="FL220" s="165"/>
      <c r="FM220" s="165"/>
      <c r="FN220" s="165"/>
      <c r="FO220" s="165"/>
      <c r="FP220" s="165"/>
      <c r="FQ220" s="165"/>
      <c r="FR220" s="165"/>
      <c r="FS220" s="165"/>
      <c r="FT220" s="165"/>
      <c r="FU220" s="165"/>
      <c r="FV220" s="165"/>
      <c r="FW220" s="165"/>
      <c r="FX220" s="165"/>
    </row>
    <row r="221" spans="2:180" s="162" customFormat="1" ht="14.25" hidden="1" customHeight="1" thickBot="1">
      <c r="B221" s="370"/>
      <c r="C221" s="47" t="s">
        <v>139</v>
      </c>
      <c r="D221" s="960"/>
      <c r="E221" s="961"/>
      <c r="F221" s="961"/>
      <c r="G221" s="961"/>
      <c r="H221" s="961"/>
      <c r="I221" s="961"/>
      <c r="J221" s="961"/>
      <c r="K221" s="961"/>
      <c r="L221" s="961"/>
      <c r="M221" s="961"/>
      <c r="N221" s="961"/>
      <c r="O221" s="961"/>
      <c r="P221" s="961"/>
      <c r="Q221" s="961"/>
      <c r="R221" s="962"/>
      <c r="S221" s="392">
        <f t="shared" si="6"/>
        <v>0</v>
      </c>
      <c r="T221" s="55"/>
      <c r="U221" s="56"/>
      <c r="V221" s="55"/>
      <c r="W221" s="57"/>
      <c r="X221" s="55"/>
      <c r="Y221" s="56"/>
      <c r="Z221" s="384"/>
      <c r="AA221" s="385"/>
      <c r="AB221" s="384"/>
      <c r="AC221" s="56"/>
      <c r="AD221" s="399"/>
      <c r="AE221" s="400"/>
      <c r="AF221" s="399"/>
      <c r="AG221" s="400"/>
      <c r="AH221" s="399"/>
      <c r="AI221" s="400"/>
      <c r="AJ221" s="399"/>
      <c r="AK221" s="400"/>
      <c r="AL221" s="399"/>
      <c r="AM221" s="400"/>
      <c r="AN221" s="399"/>
      <c r="AO221" s="400"/>
      <c r="AP221" s="399"/>
      <c r="AQ221" s="400"/>
      <c r="AR221" s="256"/>
      <c r="AS221" s="165"/>
      <c r="AT221" s="165"/>
      <c r="AU221" s="165"/>
      <c r="AV221" s="165"/>
      <c r="AW221" s="605" t="s">
        <v>610</v>
      </c>
      <c r="AX221" s="165"/>
      <c r="AY221" s="165"/>
      <c r="AZ221" s="165"/>
      <c r="BA221" s="165"/>
      <c r="BB221" s="165"/>
      <c r="BC221" s="165"/>
      <c r="BD221" s="165"/>
      <c r="BE221" s="165"/>
      <c r="BF221" s="165"/>
      <c r="BG221" s="165"/>
      <c r="BH221" s="165"/>
      <c r="BI221" s="165"/>
      <c r="BJ221" s="165"/>
      <c r="BK221" s="165"/>
      <c r="BL221" s="165"/>
      <c r="BM221" s="165"/>
      <c r="BN221" s="165"/>
      <c r="BO221" s="165"/>
      <c r="BP221" s="165"/>
      <c r="BQ221" s="165"/>
      <c r="BR221" s="165"/>
      <c r="BS221" s="165"/>
      <c r="BT221" s="165"/>
      <c r="BU221" s="165"/>
      <c r="BV221" s="165"/>
      <c r="BW221" s="165"/>
      <c r="BX221" s="165"/>
      <c r="BY221" s="165"/>
      <c r="BZ221" s="165"/>
      <c r="CA221" s="165"/>
      <c r="CB221" s="165"/>
      <c r="CC221" s="165"/>
      <c r="CD221" s="165"/>
      <c r="CE221" s="165"/>
      <c r="CF221" s="165"/>
      <c r="CG221" s="165"/>
      <c r="CH221" s="165"/>
      <c r="CI221" s="165"/>
      <c r="CJ221" s="165"/>
      <c r="CK221" s="165"/>
      <c r="CL221" s="165"/>
      <c r="CM221" s="165"/>
      <c r="CN221" s="165"/>
      <c r="CO221" s="165"/>
      <c r="CP221" s="165"/>
      <c r="CQ221" s="165"/>
      <c r="CR221" s="165"/>
      <c r="CS221" s="165"/>
      <c r="CT221" s="165"/>
      <c r="CU221" s="165"/>
      <c r="CV221" s="165"/>
      <c r="CW221" s="165"/>
      <c r="CX221" s="165"/>
      <c r="CY221" s="165"/>
      <c r="CZ221" s="165"/>
      <c r="DA221" s="165"/>
      <c r="DB221" s="165"/>
      <c r="DC221" s="165"/>
      <c r="DD221" s="165"/>
      <c r="DE221" s="165"/>
      <c r="DF221" s="165"/>
      <c r="DG221" s="165"/>
      <c r="DH221" s="165"/>
      <c r="DI221" s="165"/>
      <c r="DJ221" s="165"/>
      <c r="DK221" s="165"/>
      <c r="DL221" s="165"/>
      <c r="DM221" s="165"/>
      <c r="DN221" s="165"/>
      <c r="DO221" s="165"/>
      <c r="DP221" s="165"/>
      <c r="DQ221" s="165"/>
      <c r="DR221" s="165"/>
      <c r="DS221" s="165"/>
      <c r="DT221" s="165"/>
      <c r="DU221" s="165"/>
      <c r="DV221" s="165"/>
      <c r="DW221" s="165"/>
      <c r="DX221" s="165"/>
      <c r="DY221" s="165"/>
      <c r="DZ221" s="165"/>
      <c r="EA221" s="165"/>
      <c r="EB221" s="165"/>
      <c r="EC221" s="165"/>
      <c r="ED221" s="165"/>
      <c r="EE221" s="165"/>
      <c r="EF221" s="165"/>
      <c r="EG221" s="165"/>
      <c r="EH221" s="165"/>
      <c r="EI221" s="165"/>
      <c r="EJ221" s="165"/>
      <c r="EK221" s="165"/>
      <c r="EL221" s="165"/>
      <c r="EM221" s="165"/>
      <c r="EN221" s="165"/>
      <c r="EO221" s="165"/>
      <c r="EP221" s="165"/>
      <c r="EQ221" s="165"/>
      <c r="ER221" s="165"/>
      <c r="ES221" s="165"/>
      <c r="ET221" s="165"/>
      <c r="EU221" s="165"/>
      <c r="EV221" s="165"/>
      <c r="EW221" s="165"/>
      <c r="EX221" s="165"/>
      <c r="EY221" s="165"/>
      <c r="EZ221" s="165"/>
      <c r="FA221" s="165"/>
      <c r="FB221" s="165"/>
      <c r="FC221" s="165"/>
      <c r="FD221" s="165"/>
      <c r="FE221" s="165"/>
      <c r="FF221" s="165"/>
      <c r="FG221" s="165"/>
      <c r="FH221" s="165"/>
      <c r="FI221" s="165"/>
      <c r="FJ221" s="165"/>
      <c r="FK221" s="165"/>
      <c r="FL221" s="165"/>
      <c r="FM221" s="165"/>
      <c r="FN221" s="165"/>
      <c r="FO221" s="165"/>
      <c r="FP221" s="165"/>
      <c r="FQ221" s="165"/>
      <c r="FR221" s="165"/>
      <c r="FS221" s="165"/>
      <c r="FT221" s="165"/>
      <c r="FU221" s="165"/>
      <c r="FV221" s="165"/>
      <c r="FW221" s="165"/>
      <c r="FX221" s="165"/>
    </row>
    <row r="222" spans="2:180" s="162" customFormat="1" ht="14.25" hidden="1" customHeight="1" thickBot="1">
      <c r="B222" s="370"/>
      <c r="C222" s="375">
        <v>7</v>
      </c>
      <c r="D222" s="966">
        <f>+J137</f>
        <v>0</v>
      </c>
      <c r="E222" s="967"/>
      <c r="F222" s="967"/>
      <c r="G222" s="967"/>
      <c r="H222" s="967"/>
      <c r="I222" s="967"/>
      <c r="J222" s="967"/>
      <c r="K222" s="967"/>
      <c r="L222" s="967"/>
      <c r="M222" s="967"/>
      <c r="N222" s="967"/>
      <c r="O222" s="967"/>
      <c r="P222" s="967"/>
      <c r="Q222" s="967"/>
      <c r="R222" s="968"/>
      <c r="S222" s="376">
        <f>SUM(S223:S228)</f>
        <v>0</v>
      </c>
      <c r="T222" s="409"/>
      <c r="U222" s="410"/>
      <c r="V222" s="409"/>
      <c r="W222" s="411"/>
      <c r="X222" s="412"/>
      <c r="Y222" s="413"/>
      <c r="Z222" s="414"/>
      <c r="AA222" s="415"/>
      <c r="AB222" s="414"/>
      <c r="AC222" s="413"/>
      <c r="AD222" s="416"/>
      <c r="AE222" s="417"/>
      <c r="AF222" s="1175"/>
      <c r="AG222" s="1176"/>
      <c r="AH222" s="418"/>
      <c r="AI222" s="404"/>
      <c r="AJ222" s="418"/>
      <c r="AK222" s="404"/>
      <c r="AL222" s="418"/>
      <c r="AM222" s="404"/>
      <c r="AN222" s="418"/>
      <c r="AO222" s="404"/>
      <c r="AP222" s="418"/>
      <c r="AQ222" s="404"/>
      <c r="AR222" s="256"/>
      <c r="AS222" s="165"/>
      <c r="AT222" s="165"/>
      <c r="AU222" s="165"/>
      <c r="AV222" s="165"/>
      <c r="AW222" s="605" t="s">
        <v>611</v>
      </c>
      <c r="AX222" s="165"/>
      <c r="AY222" s="165"/>
      <c r="AZ222" s="165"/>
      <c r="BA222" s="165"/>
      <c r="BB222" s="165"/>
      <c r="BC222" s="165"/>
      <c r="BD222" s="165"/>
      <c r="BE222" s="165"/>
      <c r="BF222" s="165"/>
      <c r="BG222" s="165"/>
      <c r="BH222" s="165"/>
      <c r="BI222" s="165"/>
      <c r="BJ222" s="165"/>
      <c r="BK222" s="165"/>
      <c r="BL222" s="165"/>
      <c r="BM222" s="165"/>
      <c r="BN222" s="165"/>
      <c r="BO222" s="165"/>
      <c r="BP222" s="165"/>
      <c r="BQ222" s="165"/>
      <c r="BR222" s="165"/>
      <c r="BS222" s="165"/>
      <c r="BT222" s="165"/>
      <c r="BU222" s="165"/>
      <c r="BV222" s="165"/>
      <c r="BW222" s="165"/>
      <c r="BX222" s="165"/>
      <c r="BY222" s="165"/>
      <c r="BZ222" s="165"/>
      <c r="CA222" s="165"/>
      <c r="CB222" s="165"/>
      <c r="CC222" s="165"/>
      <c r="CD222" s="165"/>
      <c r="CE222" s="165"/>
      <c r="CF222" s="165"/>
      <c r="CG222" s="165"/>
      <c r="CH222" s="165"/>
      <c r="CI222" s="165"/>
      <c r="CJ222" s="165"/>
      <c r="CK222" s="165"/>
      <c r="CL222" s="165"/>
      <c r="CM222" s="165"/>
      <c r="CN222" s="165"/>
      <c r="CO222" s="165"/>
      <c r="CP222" s="165"/>
      <c r="CQ222" s="165"/>
      <c r="CR222" s="165"/>
      <c r="CS222" s="165"/>
      <c r="CT222" s="165"/>
      <c r="CU222" s="165"/>
      <c r="CV222" s="165"/>
      <c r="CW222" s="165"/>
      <c r="CX222" s="165"/>
      <c r="CY222" s="165"/>
      <c r="CZ222" s="165"/>
      <c r="DA222" s="165"/>
      <c r="DB222" s="165"/>
      <c r="DC222" s="165"/>
      <c r="DD222" s="165"/>
      <c r="DE222" s="165"/>
      <c r="DF222" s="165"/>
      <c r="DG222" s="165"/>
      <c r="DH222" s="165"/>
      <c r="DI222" s="165"/>
      <c r="DJ222" s="165"/>
      <c r="DK222" s="165"/>
      <c r="DL222" s="165"/>
      <c r="DM222" s="165"/>
      <c r="DN222" s="165"/>
      <c r="DO222" s="165"/>
      <c r="DP222" s="165"/>
      <c r="DQ222" s="165"/>
      <c r="DR222" s="165"/>
      <c r="DS222" s="165"/>
      <c r="DT222" s="165"/>
      <c r="DU222" s="165"/>
      <c r="DV222" s="165"/>
      <c r="DW222" s="165"/>
      <c r="DX222" s="165"/>
      <c r="DY222" s="165"/>
      <c r="DZ222" s="165"/>
      <c r="EA222" s="165"/>
      <c r="EB222" s="165"/>
      <c r="EC222" s="165"/>
      <c r="ED222" s="165"/>
      <c r="EE222" s="165"/>
      <c r="EF222" s="165"/>
      <c r="EG222" s="165"/>
      <c r="EH222" s="165"/>
      <c r="EI222" s="165"/>
      <c r="EJ222" s="165"/>
      <c r="EK222" s="165"/>
      <c r="EL222" s="165"/>
      <c r="EM222" s="165"/>
      <c r="EN222" s="165"/>
      <c r="EO222" s="165"/>
      <c r="EP222" s="165"/>
      <c r="EQ222" s="165"/>
      <c r="ER222" s="165"/>
      <c r="ES222" s="165"/>
      <c r="ET222" s="165"/>
      <c r="EU222" s="165"/>
      <c r="EV222" s="165"/>
      <c r="EW222" s="165"/>
      <c r="EX222" s="165"/>
      <c r="EY222" s="165"/>
      <c r="EZ222" s="165"/>
      <c r="FA222" s="165"/>
      <c r="FB222" s="165"/>
      <c r="FC222" s="165"/>
      <c r="FD222" s="165"/>
      <c r="FE222" s="165"/>
      <c r="FF222" s="165"/>
      <c r="FG222" s="165"/>
      <c r="FH222" s="165"/>
      <c r="FI222" s="165"/>
      <c r="FJ222" s="165"/>
      <c r="FK222" s="165"/>
      <c r="FL222" s="165"/>
      <c r="FM222" s="165"/>
      <c r="FN222" s="165"/>
      <c r="FO222" s="165"/>
      <c r="FP222" s="165"/>
      <c r="FQ222" s="165"/>
      <c r="FR222" s="165"/>
      <c r="FS222" s="165"/>
      <c r="FT222" s="165"/>
      <c r="FU222" s="165"/>
      <c r="FV222" s="165"/>
      <c r="FW222" s="165"/>
      <c r="FX222" s="165"/>
    </row>
    <row r="223" spans="2:180" s="162" customFormat="1" ht="14.25" hidden="1" customHeight="1">
      <c r="B223" s="370"/>
      <c r="C223" s="47" t="s">
        <v>140</v>
      </c>
      <c r="D223" s="1115"/>
      <c r="E223" s="1116"/>
      <c r="F223" s="1116"/>
      <c r="G223" s="1116"/>
      <c r="H223" s="1116"/>
      <c r="I223" s="1116"/>
      <c r="J223" s="1116"/>
      <c r="K223" s="1116"/>
      <c r="L223" s="1116"/>
      <c r="M223" s="1116"/>
      <c r="N223" s="1116"/>
      <c r="O223" s="1116"/>
      <c r="P223" s="1116"/>
      <c r="Q223" s="1116"/>
      <c r="R223" s="1117"/>
      <c r="S223" s="392">
        <f t="shared" ref="S223:S228" si="7">SUM(T223:AQ223)</f>
        <v>0</v>
      </c>
      <c r="T223" s="48"/>
      <c r="U223" s="49"/>
      <c r="V223" s="48"/>
      <c r="W223" s="50"/>
      <c r="X223" s="48"/>
      <c r="Y223" s="49"/>
      <c r="Z223" s="379"/>
      <c r="AA223" s="378"/>
      <c r="AB223" s="379"/>
      <c r="AC223" s="49"/>
      <c r="AD223" s="393"/>
      <c r="AE223" s="394"/>
      <c r="AF223" s="393"/>
      <c r="AG223" s="419"/>
      <c r="AH223" s="420"/>
      <c r="AI223" s="419"/>
      <c r="AJ223" s="420"/>
      <c r="AK223" s="419"/>
      <c r="AL223" s="421"/>
      <c r="AM223" s="419"/>
      <c r="AN223" s="421"/>
      <c r="AO223" s="419"/>
      <c r="AP223" s="421"/>
      <c r="AQ223" s="419"/>
      <c r="AR223" s="256"/>
      <c r="AS223" s="165"/>
      <c r="AT223" s="165"/>
      <c r="AU223" s="165"/>
      <c r="AV223" s="165"/>
      <c r="AW223" s="605" t="s">
        <v>612</v>
      </c>
      <c r="AX223" s="165"/>
      <c r="AY223" s="165"/>
      <c r="AZ223" s="165"/>
      <c r="BA223" s="165"/>
      <c r="BB223" s="165"/>
      <c r="BC223" s="165"/>
      <c r="BD223" s="165"/>
      <c r="BE223" s="165"/>
      <c r="BF223" s="165"/>
      <c r="BG223" s="165"/>
      <c r="BH223" s="165"/>
      <c r="BI223" s="165"/>
      <c r="BJ223" s="165"/>
      <c r="BK223" s="165"/>
      <c r="BL223" s="165"/>
      <c r="BM223" s="165"/>
      <c r="BN223" s="165"/>
      <c r="BO223" s="165"/>
      <c r="BP223" s="165"/>
      <c r="BQ223" s="165"/>
      <c r="BR223" s="165"/>
      <c r="BS223" s="165"/>
      <c r="BT223" s="165"/>
      <c r="BU223" s="165"/>
      <c r="BV223" s="165"/>
      <c r="BW223" s="165"/>
      <c r="BX223" s="165"/>
      <c r="BY223" s="165"/>
      <c r="BZ223" s="165"/>
      <c r="CA223" s="165"/>
      <c r="CB223" s="165"/>
      <c r="CC223" s="165"/>
      <c r="CD223" s="165"/>
      <c r="CE223" s="165"/>
      <c r="CF223" s="165"/>
      <c r="CG223" s="165"/>
      <c r="CH223" s="165"/>
      <c r="CI223" s="165"/>
      <c r="CJ223" s="165"/>
      <c r="CK223" s="165"/>
      <c r="CL223" s="165"/>
      <c r="CM223" s="165"/>
      <c r="CN223" s="165"/>
      <c r="CO223" s="165"/>
      <c r="CP223" s="165"/>
      <c r="CQ223" s="165"/>
      <c r="CR223" s="165"/>
      <c r="CS223" s="165"/>
      <c r="CT223" s="165"/>
      <c r="CU223" s="165"/>
      <c r="CV223" s="165"/>
      <c r="CW223" s="165"/>
      <c r="CX223" s="165"/>
      <c r="CY223" s="165"/>
      <c r="CZ223" s="165"/>
      <c r="DA223" s="165"/>
      <c r="DB223" s="165"/>
      <c r="DC223" s="165"/>
      <c r="DD223" s="165"/>
      <c r="DE223" s="165"/>
      <c r="DF223" s="165"/>
      <c r="DG223" s="165"/>
      <c r="DH223" s="165"/>
      <c r="DI223" s="165"/>
      <c r="DJ223" s="165"/>
      <c r="DK223" s="165"/>
      <c r="DL223" s="165"/>
      <c r="DM223" s="165"/>
      <c r="DN223" s="165"/>
      <c r="DO223" s="165"/>
      <c r="DP223" s="165"/>
      <c r="DQ223" s="165"/>
      <c r="DR223" s="165"/>
      <c r="DS223" s="165"/>
      <c r="DT223" s="165"/>
      <c r="DU223" s="165"/>
      <c r="DV223" s="165"/>
      <c r="DW223" s="165"/>
      <c r="DX223" s="165"/>
      <c r="DY223" s="165"/>
      <c r="DZ223" s="165"/>
      <c r="EA223" s="165"/>
      <c r="EB223" s="165"/>
      <c r="EC223" s="165"/>
      <c r="ED223" s="165"/>
      <c r="EE223" s="165"/>
      <c r="EF223" s="165"/>
      <c r="EG223" s="165"/>
      <c r="EH223" s="165"/>
      <c r="EI223" s="165"/>
      <c r="EJ223" s="165"/>
      <c r="EK223" s="165"/>
      <c r="EL223" s="165"/>
      <c r="EM223" s="165"/>
      <c r="EN223" s="165"/>
      <c r="EO223" s="165"/>
      <c r="EP223" s="165"/>
      <c r="EQ223" s="165"/>
      <c r="ER223" s="165"/>
      <c r="ES223" s="165"/>
      <c r="ET223" s="165"/>
      <c r="EU223" s="165"/>
      <c r="EV223" s="165"/>
      <c r="EW223" s="165"/>
      <c r="EX223" s="165"/>
      <c r="EY223" s="165"/>
      <c r="EZ223" s="165"/>
      <c r="FA223" s="165"/>
      <c r="FB223" s="165"/>
      <c r="FC223" s="165"/>
      <c r="FD223" s="165"/>
      <c r="FE223" s="165"/>
      <c r="FF223" s="165"/>
      <c r="FG223" s="165"/>
      <c r="FH223" s="165"/>
      <c r="FI223" s="165"/>
      <c r="FJ223" s="165"/>
      <c r="FK223" s="165"/>
      <c r="FL223" s="165"/>
      <c r="FM223" s="165"/>
      <c r="FN223" s="165"/>
      <c r="FO223" s="165"/>
      <c r="FP223" s="165"/>
      <c r="FQ223" s="165"/>
      <c r="FR223" s="165"/>
      <c r="FS223" s="165"/>
      <c r="FT223" s="165"/>
      <c r="FU223" s="165"/>
      <c r="FV223" s="165"/>
      <c r="FW223" s="165"/>
      <c r="FX223" s="165"/>
    </row>
    <row r="224" spans="2:180" s="162" customFormat="1" ht="14.25" hidden="1" customHeight="1">
      <c r="B224" s="370"/>
      <c r="C224" s="47" t="s">
        <v>141</v>
      </c>
      <c r="D224" s="1118"/>
      <c r="E224" s="1119"/>
      <c r="F224" s="1119"/>
      <c r="G224" s="1119"/>
      <c r="H224" s="1119"/>
      <c r="I224" s="1119"/>
      <c r="J224" s="1119"/>
      <c r="K224" s="1119"/>
      <c r="L224" s="1119"/>
      <c r="M224" s="1119"/>
      <c r="N224" s="1119"/>
      <c r="O224" s="1119"/>
      <c r="P224" s="1119"/>
      <c r="Q224" s="1119"/>
      <c r="R224" s="1120"/>
      <c r="S224" s="392">
        <f t="shared" si="7"/>
        <v>0</v>
      </c>
      <c r="T224" s="52"/>
      <c r="U224" s="53"/>
      <c r="V224" s="52"/>
      <c r="W224" s="45"/>
      <c r="X224" s="52"/>
      <c r="Y224" s="53"/>
      <c r="Z224" s="395"/>
      <c r="AA224" s="396"/>
      <c r="AB224" s="395"/>
      <c r="AC224" s="53"/>
      <c r="AD224" s="397"/>
      <c r="AE224" s="398"/>
      <c r="AF224" s="397"/>
      <c r="AG224" s="398"/>
      <c r="AH224" s="397"/>
      <c r="AI224" s="398"/>
      <c r="AJ224" s="397"/>
      <c r="AK224" s="398"/>
      <c r="AL224" s="397"/>
      <c r="AM224" s="398"/>
      <c r="AN224" s="397"/>
      <c r="AO224" s="398"/>
      <c r="AP224" s="397"/>
      <c r="AQ224" s="398"/>
      <c r="AR224" s="256"/>
      <c r="AS224" s="165"/>
      <c r="AT224" s="165"/>
      <c r="AU224" s="165"/>
      <c r="AV224" s="165"/>
      <c r="AW224" s="605" t="s">
        <v>613</v>
      </c>
      <c r="AX224" s="165"/>
      <c r="AY224" s="165"/>
      <c r="AZ224" s="165"/>
      <c r="BA224" s="165"/>
      <c r="BB224" s="165"/>
      <c r="BC224" s="165"/>
      <c r="BD224" s="165"/>
      <c r="BE224" s="165"/>
      <c r="BF224" s="165"/>
      <c r="BG224" s="165"/>
      <c r="BH224" s="165"/>
      <c r="BI224" s="165"/>
      <c r="BJ224" s="165"/>
      <c r="BK224" s="165"/>
      <c r="BL224" s="165"/>
      <c r="BM224" s="165"/>
      <c r="BN224" s="165"/>
      <c r="BO224" s="165"/>
      <c r="BP224" s="165"/>
      <c r="BQ224" s="165"/>
      <c r="BR224" s="165"/>
      <c r="BS224" s="165"/>
      <c r="BT224" s="165"/>
      <c r="BU224" s="165"/>
      <c r="BV224" s="165"/>
      <c r="BW224" s="165"/>
      <c r="BX224" s="165"/>
      <c r="BY224" s="165"/>
      <c r="BZ224" s="165"/>
      <c r="CA224" s="165"/>
      <c r="CB224" s="165"/>
      <c r="CC224" s="165"/>
      <c r="CD224" s="165"/>
      <c r="CE224" s="165"/>
      <c r="CF224" s="165"/>
      <c r="CG224" s="165"/>
      <c r="CH224" s="165"/>
      <c r="CI224" s="165"/>
      <c r="CJ224" s="165"/>
      <c r="CK224" s="165"/>
      <c r="CL224" s="165"/>
      <c r="CM224" s="165"/>
      <c r="CN224" s="165"/>
      <c r="CO224" s="165"/>
      <c r="CP224" s="165"/>
      <c r="CQ224" s="165"/>
      <c r="CR224" s="165"/>
      <c r="CS224" s="165"/>
      <c r="CT224" s="165"/>
      <c r="CU224" s="165"/>
      <c r="CV224" s="165"/>
      <c r="CW224" s="165"/>
      <c r="CX224" s="165"/>
      <c r="CY224" s="165"/>
      <c r="CZ224" s="165"/>
      <c r="DA224" s="165"/>
      <c r="DB224" s="165"/>
      <c r="DC224" s="165"/>
      <c r="DD224" s="165"/>
      <c r="DE224" s="165"/>
      <c r="DF224" s="165"/>
      <c r="DG224" s="165"/>
      <c r="DH224" s="165"/>
      <c r="DI224" s="165"/>
      <c r="DJ224" s="165"/>
      <c r="DK224" s="165"/>
      <c r="DL224" s="165"/>
      <c r="DM224" s="165"/>
      <c r="DN224" s="165"/>
      <c r="DO224" s="165"/>
      <c r="DP224" s="165"/>
      <c r="DQ224" s="165"/>
      <c r="DR224" s="165"/>
      <c r="DS224" s="165"/>
      <c r="DT224" s="165"/>
      <c r="DU224" s="165"/>
      <c r="DV224" s="165"/>
      <c r="DW224" s="165"/>
      <c r="DX224" s="165"/>
      <c r="DY224" s="165"/>
      <c r="DZ224" s="165"/>
      <c r="EA224" s="165"/>
      <c r="EB224" s="165"/>
      <c r="EC224" s="165"/>
      <c r="ED224" s="165"/>
      <c r="EE224" s="165"/>
      <c r="EF224" s="165"/>
      <c r="EG224" s="165"/>
      <c r="EH224" s="165"/>
      <c r="EI224" s="165"/>
      <c r="EJ224" s="165"/>
      <c r="EK224" s="165"/>
      <c r="EL224" s="165"/>
      <c r="EM224" s="165"/>
      <c r="EN224" s="165"/>
      <c r="EO224" s="165"/>
      <c r="EP224" s="165"/>
      <c r="EQ224" s="165"/>
      <c r="ER224" s="165"/>
      <c r="ES224" s="165"/>
      <c r="ET224" s="165"/>
      <c r="EU224" s="165"/>
      <c r="EV224" s="165"/>
      <c r="EW224" s="165"/>
      <c r="EX224" s="165"/>
      <c r="EY224" s="165"/>
      <c r="EZ224" s="165"/>
      <c r="FA224" s="165"/>
      <c r="FB224" s="165"/>
      <c r="FC224" s="165"/>
      <c r="FD224" s="165"/>
      <c r="FE224" s="165"/>
      <c r="FF224" s="165"/>
      <c r="FG224" s="165"/>
      <c r="FH224" s="165"/>
      <c r="FI224" s="165"/>
      <c r="FJ224" s="165"/>
      <c r="FK224" s="165"/>
      <c r="FL224" s="165"/>
      <c r="FM224" s="165"/>
      <c r="FN224" s="165"/>
      <c r="FO224" s="165"/>
      <c r="FP224" s="165"/>
      <c r="FQ224" s="165"/>
      <c r="FR224" s="165"/>
      <c r="FS224" s="165"/>
      <c r="FT224" s="165"/>
      <c r="FU224" s="165"/>
      <c r="FV224" s="165"/>
      <c r="FW224" s="165"/>
      <c r="FX224" s="165"/>
    </row>
    <row r="225" spans="2:180" s="162" customFormat="1" ht="14.25" hidden="1" customHeight="1">
      <c r="B225" s="370"/>
      <c r="C225" s="47" t="s">
        <v>142</v>
      </c>
      <c r="D225" s="957"/>
      <c r="E225" s="958"/>
      <c r="F225" s="958"/>
      <c r="G225" s="958"/>
      <c r="H225" s="958"/>
      <c r="I225" s="958"/>
      <c r="J225" s="958"/>
      <c r="K225" s="958"/>
      <c r="L225" s="958"/>
      <c r="M225" s="958"/>
      <c r="N225" s="958"/>
      <c r="O225" s="958"/>
      <c r="P225" s="958"/>
      <c r="Q225" s="958"/>
      <c r="R225" s="959"/>
      <c r="S225" s="392">
        <f t="shared" si="7"/>
        <v>0</v>
      </c>
      <c r="T225" s="52"/>
      <c r="U225" s="53"/>
      <c r="V225" s="52"/>
      <c r="W225" s="45"/>
      <c r="X225" s="52"/>
      <c r="Y225" s="53"/>
      <c r="Z225" s="395"/>
      <c r="AA225" s="396"/>
      <c r="AB225" s="395"/>
      <c r="AC225" s="53"/>
      <c r="AD225" s="397"/>
      <c r="AE225" s="398"/>
      <c r="AF225" s="397"/>
      <c r="AG225" s="398"/>
      <c r="AH225" s="397"/>
      <c r="AI225" s="398"/>
      <c r="AJ225" s="397"/>
      <c r="AK225" s="398"/>
      <c r="AL225" s="397"/>
      <c r="AM225" s="398"/>
      <c r="AN225" s="397"/>
      <c r="AO225" s="398"/>
      <c r="AP225" s="397"/>
      <c r="AQ225" s="398"/>
      <c r="AR225" s="256"/>
      <c r="AS225" s="165"/>
      <c r="AT225" s="165"/>
      <c r="AU225" s="165"/>
      <c r="AV225" s="165"/>
      <c r="AW225" s="605" t="s">
        <v>614</v>
      </c>
      <c r="AX225" s="165"/>
      <c r="AY225" s="165"/>
      <c r="AZ225" s="165"/>
      <c r="BA225" s="165"/>
      <c r="BB225" s="165"/>
      <c r="BC225" s="165"/>
      <c r="BD225" s="165"/>
      <c r="BE225" s="165"/>
      <c r="BF225" s="165"/>
      <c r="BG225" s="165"/>
      <c r="BH225" s="165"/>
      <c r="BI225" s="165"/>
      <c r="BJ225" s="165"/>
      <c r="BK225" s="165"/>
      <c r="BL225" s="165"/>
      <c r="BM225" s="165"/>
      <c r="BN225" s="165"/>
      <c r="BO225" s="165"/>
      <c r="BP225" s="165"/>
      <c r="BQ225" s="165"/>
      <c r="BR225" s="165"/>
      <c r="BS225" s="165"/>
      <c r="BT225" s="165"/>
      <c r="BU225" s="165"/>
      <c r="BV225" s="165"/>
      <c r="BW225" s="165"/>
      <c r="BX225" s="165"/>
      <c r="BY225" s="165"/>
      <c r="BZ225" s="165"/>
      <c r="CA225" s="165"/>
      <c r="CB225" s="165"/>
      <c r="CC225" s="165"/>
      <c r="CD225" s="165"/>
      <c r="CE225" s="165"/>
      <c r="CF225" s="165"/>
      <c r="CG225" s="165"/>
      <c r="CH225" s="165"/>
      <c r="CI225" s="165"/>
      <c r="CJ225" s="165"/>
      <c r="CK225" s="165"/>
      <c r="CL225" s="165"/>
      <c r="CM225" s="165"/>
      <c r="CN225" s="165"/>
      <c r="CO225" s="165"/>
      <c r="CP225" s="165"/>
      <c r="CQ225" s="165"/>
      <c r="CR225" s="165"/>
      <c r="CS225" s="165"/>
      <c r="CT225" s="165"/>
      <c r="CU225" s="165"/>
      <c r="CV225" s="165"/>
      <c r="CW225" s="165"/>
      <c r="CX225" s="165"/>
      <c r="CY225" s="165"/>
      <c r="CZ225" s="165"/>
      <c r="DA225" s="165"/>
      <c r="DB225" s="165"/>
      <c r="DC225" s="165"/>
      <c r="DD225" s="165"/>
      <c r="DE225" s="165"/>
      <c r="DF225" s="165"/>
      <c r="DG225" s="165"/>
      <c r="DH225" s="165"/>
      <c r="DI225" s="165"/>
      <c r="DJ225" s="165"/>
      <c r="DK225" s="165"/>
      <c r="DL225" s="165"/>
      <c r="DM225" s="165"/>
      <c r="DN225" s="165"/>
      <c r="DO225" s="165"/>
      <c r="DP225" s="165"/>
      <c r="DQ225" s="165"/>
      <c r="DR225" s="165"/>
      <c r="DS225" s="165"/>
      <c r="DT225" s="165"/>
      <c r="DU225" s="165"/>
      <c r="DV225" s="165"/>
      <c r="DW225" s="165"/>
      <c r="DX225" s="165"/>
      <c r="DY225" s="165"/>
      <c r="DZ225" s="165"/>
      <c r="EA225" s="165"/>
      <c r="EB225" s="165"/>
      <c r="EC225" s="165"/>
      <c r="ED225" s="165"/>
      <c r="EE225" s="165"/>
      <c r="EF225" s="165"/>
      <c r="EG225" s="165"/>
      <c r="EH225" s="165"/>
      <c r="EI225" s="165"/>
      <c r="EJ225" s="165"/>
      <c r="EK225" s="165"/>
      <c r="EL225" s="165"/>
      <c r="EM225" s="165"/>
      <c r="EN225" s="165"/>
      <c r="EO225" s="165"/>
      <c r="EP225" s="165"/>
      <c r="EQ225" s="165"/>
      <c r="ER225" s="165"/>
      <c r="ES225" s="165"/>
      <c r="ET225" s="165"/>
      <c r="EU225" s="165"/>
      <c r="EV225" s="165"/>
      <c r="EW225" s="165"/>
      <c r="EX225" s="165"/>
      <c r="EY225" s="165"/>
      <c r="EZ225" s="165"/>
      <c r="FA225" s="165"/>
      <c r="FB225" s="165"/>
      <c r="FC225" s="165"/>
      <c r="FD225" s="165"/>
      <c r="FE225" s="165"/>
      <c r="FF225" s="165"/>
      <c r="FG225" s="165"/>
      <c r="FH225" s="165"/>
      <c r="FI225" s="165"/>
      <c r="FJ225" s="165"/>
      <c r="FK225" s="165"/>
      <c r="FL225" s="165"/>
      <c r="FM225" s="165"/>
      <c r="FN225" s="165"/>
      <c r="FO225" s="165"/>
      <c r="FP225" s="165"/>
      <c r="FQ225" s="165"/>
      <c r="FR225" s="165"/>
      <c r="FS225" s="165"/>
      <c r="FT225" s="165"/>
      <c r="FU225" s="165"/>
      <c r="FV225" s="165"/>
      <c r="FW225" s="165"/>
      <c r="FX225" s="165"/>
    </row>
    <row r="226" spans="2:180" s="162" customFormat="1" ht="14.25" hidden="1" customHeight="1">
      <c r="B226" s="370"/>
      <c r="C226" s="47" t="s">
        <v>143</v>
      </c>
      <c r="D226" s="963"/>
      <c r="E226" s="964"/>
      <c r="F226" s="964"/>
      <c r="G226" s="964"/>
      <c r="H226" s="964"/>
      <c r="I226" s="964"/>
      <c r="J226" s="964"/>
      <c r="K226" s="964"/>
      <c r="L226" s="964"/>
      <c r="M226" s="964"/>
      <c r="N226" s="964"/>
      <c r="O226" s="964"/>
      <c r="P226" s="964"/>
      <c r="Q226" s="964"/>
      <c r="R226" s="965"/>
      <c r="S226" s="392">
        <f t="shared" si="7"/>
        <v>0</v>
      </c>
      <c r="T226" s="52"/>
      <c r="U226" s="53"/>
      <c r="V226" s="52"/>
      <c r="W226" s="45"/>
      <c r="X226" s="52"/>
      <c r="Y226" s="53"/>
      <c r="Z226" s="395"/>
      <c r="AA226" s="396"/>
      <c r="AB226" s="395"/>
      <c r="AC226" s="53"/>
      <c r="AD226" s="397"/>
      <c r="AE226" s="398"/>
      <c r="AF226" s="397"/>
      <c r="AG226" s="398"/>
      <c r="AH226" s="397"/>
      <c r="AI226" s="398"/>
      <c r="AJ226" s="397"/>
      <c r="AK226" s="398"/>
      <c r="AL226" s="397"/>
      <c r="AM226" s="398"/>
      <c r="AN226" s="397"/>
      <c r="AO226" s="398"/>
      <c r="AP226" s="397"/>
      <c r="AQ226" s="398"/>
      <c r="AR226" s="256"/>
      <c r="AS226" s="165"/>
      <c r="AT226" s="165"/>
      <c r="AU226" s="165"/>
      <c r="AV226" s="165"/>
      <c r="AW226" s="605" t="s">
        <v>615</v>
      </c>
      <c r="AX226" s="165"/>
      <c r="AY226" s="165"/>
      <c r="AZ226" s="165"/>
      <c r="BA226" s="165"/>
      <c r="BB226" s="165"/>
      <c r="BC226" s="165"/>
      <c r="BD226" s="165"/>
      <c r="BE226" s="165"/>
      <c r="BF226" s="165"/>
      <c r="BG226" s="165"/>
      <c r="BH226" s="165"/>
      <c r="BI226" s="165"/>
      <c r="BJ226" s="165"/>
      <c r="BK226" s="165"/>
      <c r="BL226" s="165"/>
      <c r="BM226" s="165"/>
      <c r="BN226" s="165"/>
      <c r="BO226" s="165"/>
      <c r="BP226" s="165"/>
      <c r="BQ226" s="165"/>
      <c r="BR226" s="165"/>
      <c r="BS226" s="165"/>
      <c r="BT226" s="165"/>
      <c r="BU226" s="165"/>
      <c r="BV226" s="165"/>
      <c r="BW226" s="165"/>
      <c r="BX226" s="165"/>
      <c r="BY226" s="165"/>
      <c r="BZ226" s="165"/>
      <c r="CA226" s="165"/>
      <c r="CB226" s="165"/>
      <c r="CC226" s="165"/>
      <c r="CD226" s="165"/>
      <c r="CE226" s="165"/>
      <c r="CF226" s="165"/>
      <c r="CG226" s="165"/>
      <c r="CH226" s="165"/>
      <c r="CI226" s="165"/>
      <c r="CJ226" s="165"/>
      <c r="CK226" s="165"/>
      <c r="CL226" s="165"/>
      <c r="CM226" s="165"/>
      <c r="CN226" s="165"/>
      <c r="CO226" s="165"/>
      <c r="CP226" s="165"/>
      <c r="CQ226" s="165"/>
      <c r="CR226" s="165"/>
      <c r="CS226" s="165"/>
      <c r="CT226" s="165"/>
      <c r="CU226" s="165"/>
      <c r="CV226" s="165"/>
      <c r="CW226" s="165"/>
      <c r="CX226" s="165"/>
      <c r="CY226" s="165"/>
      <c r="CZ226" s="165"/>
      <c r="DA226" s="165"/>
      <c r="DB226" s="165"/>
      <c r="DC226" s="165"/>
      <c r="DD226" s="165"/>
      <c r="DE226" s="165"/>
      <c r="DF226" s="165"/>
      <c r="DG226" s="165"/>
      <c r="DH226" s="165"/>
      <c r="DI226" s="165"/>
      <c r="DJ226" s="165"/>
      <c r="DK226" s="165"/>
      <c r="DL226" s="165"/>
      <c r="DM226" s="165"/>
      <c r="DN226" s="165"/>
      <c r="DO226" s="165"/>
      <c r="DP226" s="165"/>
      <c r="DQ226" s="165"/>
      <c r="DR226" s="165"/>
      <c r="DS226" s="165"/>
      <c r="DT226" s="165"/>
      <c r="DU226" s="165"/>
      <c r="DV226" s="165"/>
      <c r="DW226" s="165"/>
      <c r="DX226" s="165"/>
      <c r="DY226" s="165"/>
      <c r="DZ226" s="165"/>
      <c r="EA226" s="165"/>
      <c r="EB226" s="165"/>
      <c r="EC226" s="165"/>
      <c r="ED226" s="165"/>
      <c r="EE226" s="165"/>
      <c r="EF226" s="165"/>
      <c r="EG226" s="165"/>
      <c r="EH226" s="165"/>
      <c r="EI226" s="165"/>
      <c r="EJ226" s="165"/>
      <c r="EK226" s="165"/>
      <c r="EL226" s="165"/>
      <c r="EM226" s="165"/>
      <c r="EN226" s="165"/>
      <c r="EO226" s="165"/>
      <c r="EP226" s="165"/>
      <c r="EQ226" s="165"/>
      <c r="ER226" s="165"/>
      <c r="ES226" s="165"/>
      <c r="ET226" s="165"/>
      <c r="EU226" s="165"/>
      <c r="EV226" s="165"/>
      <c r="EW226" s="165"/>
      <c r="EX226" s="165"/>
      <c r="EY226" s="165"/>
      <c r="EZ226" s="165"/>
      <c r="FA226" s="165"/>
      <c r="FB226" s="165"/>
      <c r="FC226" s="165"/>
      <c r="FD226" s="165"/>
      <c r="FE226" s="165"/>
      <c r="FF226" s="165"/>
      <c r="FG226" s="165"/>
      <c r="FH226" s="165"/>
      <c r="FI226" s="165"/>
      <c r="FJ226" s="165"/>
      <c r="FK226" s="165"/>
      <c r="FL226" s="165"/>
      <c r="FM226" s="165"/>
      <c r="FN226" s="165"/>
      <c r="FO226" s="165"/>
      <c r="FP226" s="165"/>
      <c r="FQ226" s="165"/>
      <c r="FR226" s="165"/>
      <c r="FS226" s="165"/>
      <c r="FT226" s="165"/>
      <c r="FU226" s="165"/>
      <c r="FV226" s="165"/>
      <c r="FW226" s="165"/>
      <c r="FX226" s="165"/>
    </row>
    <row r="227" spans="2:180" s="162" customFormat="1" ht="14.25" hidden="1" customHeight="1">
      <c r="B227" s="370"/>
      <c r="C227" s="47" t="s">
        <v>144</v>
      </c>
      <c r="D227" s="957"/>
      <c r="E227" s="958"/>
      <c r="F227" s="958"/>
      <c r="G227" s="958"/>
      <c r="H227" s="958"/>
      <c r="I227" s="958"/>
      <c r="J227" s="958"/>
      <c r="K227" s="958"/>
      <c r="L227" s="958"/>
      <c r="M227" s="958"/>
      <c r="N227" s="958"/>
      <c r="O227" s="958"/>
      <c r="P227" s="958"/>
      <c r="Q227" s="958"/>
      <c r="R227" s="959"/>
      <c r="S227" s="392">
        <f t="shared" si="7"/>
        <v>0</v>
      </c>
      <c r="T227" s="52"/>
      <c r="U227" s="53"/>
      <c r="V227" s="52"/>
      <c r="W227" s="45"/>
      <c r="X227" s="52"/>
      <c r="Y227" s="53"/>
      <c r="Z227" s="395"/>
      <c r="AA227" s="396"/>
      <c r="AB227" s="395"/>
      <c r="AC227" s="53"/>
      <c r="AD227" s="397"/>
      <c r="AE227" s="398"/>
      <c r="AF227" s="397"/>
      <c r="AG227" s="398"/>
      <c r="AH227" s="397"/>
      <c r="AI227" s="398"/>
      <c r="AJ227" s="397"/>
      <c r="AK227" s="398"/>
      <c r="AL227" s="397"/>
      <c r="AM227" s="398"/>
      <c r="AN227" s="397"/>
      <c r="AO227" s="398"/>
      <c r="AP227" s="397"/>
      <c r="AQ227" s="398"/>
      <c r="AR227" s="256"/>
      <c r="AS227" s="165"/>
      <c r="AT227" s="165"/>
      <c r="AU227" s="165"/>
      <c r="AV227" s="165"/>
      <c r="AW227" s="605" t="s">
        <v>616</v>
      </c>
      <c r="AX227" s="165"/>
      <c r="AY227" s="165"/>
      <c r="AZ227" s="165"/>
      <c r="BA227" s="165"/>
      <c r="BB227" s="165"/>
      <c r="BC227" s="165"/>
      <c r="BD227" s="165"/>
      <c r="BE227" s="165"/>
      <c r="BF227" s="165"/>
      <c r="BG227" s="165"/>
      <c r="BH227" s="165"/>
      <c r="BI227" s="165"/>
      <c r="BJ227" s="165"/>
      <c r="BK227" s="165"/>
      <c r="BL227" s="165"/>
      <c r="BM227" s="165"/>
      <c r="BN227" s="165"/>
      <c r="BO227" s="165"/>
      <c r="BP227" s="165"/>
      <c r="BQ227" s="165"/>
      <c r="BR227" s="165"/>
      <c r="BS227" s="165"/>
      <c r="BT227" s="165"/>
      <c r="BU227" s="165"/>
      <c r="BV227" s="165"/>
      <c r="BW227" s="165"/>
      <c r="BX227" s="165"/>
      <c r="BY227" s="165"/>
      <c r="BZ227" s="165"/>
      <c r="CA227" s="165"/>
      <c r="CB227" s="165"/>
      <c r="CC227" s="165"/>
      <c r="CD227" s="165"/>
      <c r="CE227" s="165"/>
      <c r="CF227" s="165"/>
      <c r="CG227" s="165"/>
      <c r="CH227" s="165"/>
      <c r="CI227" s="165"/>
      <c r="CJ227" s="165"/>
      <c r="CK227" s="165"/>
      <c r="CL227" s="165"/>
      <c r="CM227" s="165"/>
      <c r="CN227" s="165"/>
      <c r="CO227" s="165"/>
      <c r="CP227" s="165"/>
      <c r="CQ227" s="165"/>
      <c r="CR227" s="165"/>
      <c r="CS227" s="165"/>
      <c r="CT227" s="165"/>
      <c r="CU227" s="165"/>
      <c r="CV227" s="165"/>
      <c r="CW227" s="165"/>
      <c r="CX227" s="165"/>
      <c r="CY227" s="165"/>
      <c r="CZ227" s="165"/>
      <c r="DA227" s="165"/>
      <c r="DB227" s="165"/>
      <c r="DC227" s="165"/>
      <c r="DD227" s="165"/>
      <c r="DE227" s="165"/>
      <c r="DF227" s="165"/>
      <c r="DG227" s="165"/>
      <c r="DH227" s="165"/>
      <c r="DI227" s="165"/>
      <c r="DJ227" s="165"/>
      <c r="DK227" s="165"/>
      <c r="DL227" s="165"/>
      <c r="DM227" s="165"/>
      <c r="DN227" s="165"/>
      <c r="DO227" s="165"/>
      <c r="DP227" s="165"/>
      <c r="DQ227" s="165"/>
      <c r="DR227" s="165"/>
      <c r="DS227" s="165"/>
      <c r="DT227" s="165"/>
      <c r="DU227" s="165"/>
      <c r="DV227" s="165"/>
      <c r="DW227" s="165"/>
      <c r="DX227" s="165"/>
      <c r="DY227" s="165"/>
      <c r="DZ227" s="165"/>
      <c r="EA227" s="165"/>
      <c r="EB227" s="165"/>
      <c r="EC227" s="165"/>
      <c r="ED227" s="165"/>
      <c r="EE227" s="165"/>
      <c r="EF227" s="165"/>
      <c r="EG227" s="165"/>
      <c r="EH227" s="165"/>
      <c r="EI227" s="165"/>
      <c r="EJ227" s="165"/>
      <c r="EK227" s="165"/>
      <c r="EL227" s="165"/>
      <c r="EM227" s="165"/>
      <c r="EN227" s="165"/>
      <c r="EO227" s="165"/>
      <c r="EP227" s="165"/>
      <c r="EQ227" s="165"/>
      <c r="ER227" s="165"/>
      <c r="ES227" s="165"/>
      <c r="ET227" s="165"/>
      <c r="EU227" s="165"/>
      <c r="EV227" s="165"/>
      <c r="EW227" s="165"/>
      <c r="EX227" s="165"/>
      <c r="EY227" s="165"/>
      <c r="EZ227" s="165"/>
      <c r="FA227" s="165"/>
      <c r="FB227" s="165"/>
      <c r="FC227" s="165"/>
      <c r="FD227" s="165"/>
      <c r="FE227" s="165"/>
      <c r="FF227" s="165"/>
      <c r="FG227" s="165"/>
      <c r="FH227" s="165"/>
      <c r="FI227" s="165"/>
      <c r="FJ227" s="165"/>
      <c r="FK227" s="165"/>
      <c r="FL227" s="165"/>
      <c r="FM227" s="165"/>
      <c r="FN227" s="165"/>
      <c r="FO227" s="165"/>
      <c r="FP227" s="165"/>
      <c r="FQ227" s="165"/>
      <c r="FR227" s="165"/>
      <c r="FS227" s="165"/>
      <c r="FT227" s="165"/>
      <c r="FU227" s="165"/>
      <c r="FV227" s="165"/>
      <c r="FW227" s="165"/>
      <c r="FX227" s="165"/>
    </row>
    <row r="228" spans="2:180" s="162" customFormat="1" ht="14.25" hidden="1" customHeight="1" thickBot="1">
      <c r="B228" s="370"/>
      <c r="C228" s="47" t="s">
        <v>145</v>
      </c>
      <c r="D228" s="960"/>
      <c r="E228" s="961"/>
      <c r="F228" s="961"/>
      <c r="G228" s="961"/>
      <c r="H228" s="961"/>
      <c r="I228" s="961"/>
      <c r="J228" s="961"/>
      <c r="K228" s="961"/>
      <c r="L228" s="961"/>
      <c r="M228" s="961"/>
      <c r="N228" s="961"/>
      <c r="O228" s="961"/>
      <c r="P228" s="961"/>
      <c r="Q228" s="961"/>
      <c r="R228" s="962"/>
      <c r="S228" s="392">
        <f t="shared" si="7"/>
        <v>0</v>
      </c>
      <c r="T228" s="55"/>
      <c r="U228" s="56"/>
      <c r="V228" s="55"/>
      <c r="W228" s="57"/>
      <c r="X228" s="55"/>
      <c r="Y228" s="56"/>
      <c r="Z228" s="384"/>
      <c r="AA228" s="385"/>
      <c r="AB228" s="384"/>
      <c r="AC228" s="56"/>
      <c r="AD228" s="399"/>
      <c r="AE228" s="400"/>
      <c r="AF228" s="399"/>
      <c r="AG228" s="400"/>
      <c r="AH228" s="399"/>
      <c r="AI228" s="400"/>
      <c r="AJ228" s="399"/>
      <c r="AK228" s="400"/>
      <c r="AL228" s="399"/>
      <c r="AM228" s="400"/>
      <c r="AN228" s="399"/>
      <c r="AO228" s="400"/>
      <c r="AP228" s="399"/>
      <c r="AQ228" s="400"/>
      <c r="AR228" s="256"/>
      <c r="AS228" s="165"/>
      <c r="AT228" s="165"/>
      <c r="AU228" s="165"/>
      <c r="AV228" s="165"/>
      <c r="AW228" s="605" t="s">
        <v>617</v>
      </c>
      <c r="AX228" s="165"/>
      <c r="AY228" s="165"/>
      <c r="AZ228" s="165"/>
      <c r="BA228" s="165"/>
      <c r="BB228" s="165"/>
      <c r="BC228" s="165"/>
      <c r="BD228" s="165"/>
      <c r="BE228" s="165"/>
      <c r="BF228" s="165"/>
      <c r="BG228" s="165"/>
      <c r="BH228" s="165"/>
      <c r="BI228" s="165"/>
      <c r="BJ228" s="165"/>
      <c r="BK228" s="165"/>
      <c r="BL228" s="165"/>
      <c r="BM228" s="165"/>
      <c r="BN228" s="165"/>
      <c r="BO228" s="165"/>
      <c r="BP228" s="165"/>
      <c r="BQ228" s="165"/>
      <c r="BR228" s="165"/>
      <c r="BS228" s="165"/>
      <c r="BT228" s="165"/>
      <c r="BU228" s="165"/>
      <c r="BV228" s="165"/>
      <c r="BW228" s="165"/>
      <c r="BX228" s="165"/>
      <c r="BY228" s="165"/>
      <c r="BZ228" s="165"/>
      <c r="CA228" s="165"/>
      <c r="CB228" s="165"/>
      <c r="CC228" s="165"/>
      <c r="CD228" s="165"/>
      <c r="CE228" s="165"/>
      <c r="CF228" s="165"/>
      <c r="CG228" s="165"/>
      <c r="CH228" s="165"/>
      <c r="CI228" s="165"/>
      <c r="CJ228" s="165"/>
      <c r="CK228" s="165"/>
      <c r="CL228" s="165"/>
      <c r="CM228" s="165"/>
      <c r="CN228" s="165"/>
      <c r="CO228" s="165"/>
      <c r="CP228" s="165"/>
      <c r="CQ228" s="165"/>
      <c r="CR228" s="165"/>
      <c r="CS228" s="165"/>
      <c r="CT228" s="165"/>
      <c r="CU228" s="165"/>
      <c r="CV228" s="165"/>
      <c r="CW228" s="165"/>
      <c r="CX228" s="165"/>
      <c r="CY228" s="165"/>
      <c r="CZ228" s="165"/>
      <c r="DA228" s="165"/>
      <c r="DB228" s="165"/>
      <c r="DC228" s="165"/>
      <c r="DD228" s="165"/>
      <c r="DE228" s="165"/>
      <c r="DF228" s="165"/>
      <c r="DG228" s="165"/>
      <c r="DH228" s="165"/>
      <c r="DI228" s="165"/>
      <c r="DJ228" s="165"/>
      <c r="DK228" s="165"/>
      <c r="DL228" s="165"/>
      <c r="DM228" s="165"/>
      <c r="DN228" s="165"/>
      <c r="DO228" s="165"/>
      <c r="DP228" s="165"/>
      <c r="DQ228" s="165"/>
      <c r="DR228" s="165"/>
      <c r="DS228" s="165"/>
      <c r="DT228" s="165"/>
      <c r="DU228" s="165"/>
      <c r="DV228" s="165"/>
      <c r="DW228" s="165"/>
      <c r="DX228" s="165"/>
      <c r="DY228" s="165"/>
      <c r="DZ228" s="165"/>
      <c r="EA228" s="165"/>
      <c r="EB228" s="165"/>
      <c r="EC228" s="165"/>
      <c r="ED228" s="165"/>
      <c r="EE228" s="165"/>
      <c r="EF228" s="165"/>
      <c r="EG228" s="165"/>
      <c r="EH228" s="165"/>
      <c r="EI228" s="165"/>
      <c r="EJ228" s="165"/>
      <c r="EK228" s="165"/>
      <c r="EL228" s="165"/>
      <c r="EM228" s="165"/>
      <c r="EN228" s="165"/>
      <c r="EO228" s="165"/>
      <c r="EP228" s="165"/>
      <c r="EQ228" s="165"/>
      <c r="ER228" s="165"/>
      <c r="ES228" s="165"/>
      <c r="ET228" s="165"/>
      <c r="EU228" s="165"/>
      <c r="EV228" s="165"/>
      <c r="EW228" s="165"/>
      <c r="EX228" s="165"/>
      <c r="EY228" s="165"/>
      <c r="EZ228" s="165"/>
      <c r="FA228" s="165"/>
      <c r="FB228" s="165"/>
      <c r="FC228" s="165"/>
      <c r="FD228" s="165"/>
      <c r="FE228" s="165"/>
      <c r="FF228" s="165"/>
      <c r="FG228" s="165"/>
      <c r="FH228" s="165"/>
      <c r="FI228" s="165"/>
      <c r="FJ228" s="165"/>
      <c r="FK228" s="165"/>
      <c r="FL228" s="165"/>
      <c r="FM228" s="165"/>
      <c r="FN228" s="165"/>
      <c r="FO228" s="165"/>
      <c r="FP228" s="165"/>
      <c r="FQ228" s="165"/>
      <c r="FR228" s="165"/>
      <c r="FS228" s="165"/>
      <c r="FT228" s="165"/>
      <c r="FU228" s="165"/>
      <c r="FV228" s="165"/>
      <c r="FW228" s="165"/>
      <c r="FX228" s="165"/>
    </row>
    <row r="229" spans="2:180" s="162" customFormat="1" ht="14.25" hidden="1" customHeight="1" thickBot="1">
      <c r="B229" s="370"/>
      <c r="C229" s="375">
        <v>8</v>
      </c>
      <c r="D229" s="966">
        <f>+J138</f>
        <v>0</v>
      </c>
      <c r="E229" s="967"/>
      <c r="F229" s="967"/>
      <c r="G229" s="967"/>
      <c r="H229" s="967"/>
      <c r="I229" s="967"/>
      <c r="J229" s="967"/>
      <c r="K229" s="967"/>
      <c r="L229" s="967"/>
      <c r="M229" s="967"/>
      <c r="N229" s="967"/>
      <c r="O229" s="967"/>
      <c r="P229" s="967"/>
      <c r="Q229" s="967"/>
      <c r="R229" s="968"/>
      <c r="S229" s="376">
        <f>SUM(S230:S235)</f>
        <v>0</v>
      </c>
      <c r="T229" s="401"/>
      <c r="U229" s="402"/>
      <c r="V229" s="402"/>
      <c r="W229" s="402"/>
      <c r="X229" s="402"/>
      <c r="Y229" s="402"/>
      <c r="Z229" s="422"/>
      <c r="AA229" s="422"/>
      <c r="AB229" s="422"/>
      <c r="AC229" s="402"/>
      <c r="AD229" s="403"/>
      <c r="AE229" s="403"/>
      <c r="AF229" s="403"/>
      <c r="AG229" s="403"/>
      <c r="AH229" s="403"/>
      <c r="AI229" s="403"/>
      <c r="AJ229" s="403"/>
      <c r="AK229" s="403"/>
      <c r="AL229" s="403"/>
      <c r="AM229" s="403"/>
      <c r="AN229" s="403"/>
      <c r="AO229" s="403"/>
      <c r="AP229" s="403"/>
      <c r="AQ229" s="404"/>
      <c r="AR229" s="256"/>
      <c r="AS229" s="165"/>
      <c r="AT229" s="165"/>
      <c r="AU229" s="165"/>
      <c r="AV229" s="165"/>
      <c r="AW229" s="605" t="s">
        <v>618</v>
      </c>
      <c r="AX229" s="165"/>
      <c r="AY229" s="165"/>
      <c r="AZ229" s="165"/>
      <c r="BA229" s="165"/>
      <c r="BB229" s="165"/>
      <c r="BC229" s="165"/>
      <c r="BD229" s="165"/>
      <c r="BE229" s="165"/>
      <c r="BF229" s="165"/>
      <c r="BG229" s="165"/>
      <c r="BH229" s="165"/>
      <c r="BI229" s="165"/>
      <c r="BJ229" s="165"/>
      <c r="BK229" s="165"/>
      <c r="BL229" s="165"/>
      <c r="BM229" s="165"/>
      <c r="BN229" s="165"/>
      <c r="BO229" s="165"/>
      <c r="BP229" s="165"/>
      <c r="BQ229" s="165"/>
      <c r="BR229" s="165"/>
      <c r="BS229" s="165"/>
      <c r="BT229" s="165"/>
      <c r="BU229" s="165"/>
      <c r="BV229" s="165"/>
      <c r="BW229" s="165"/>
      <c r="BX229" s="165"/>
      <c r="BY229" s="165"/>
      <c r="BZ229" s="165"/>
      <c r="CA229" s="165"/>
      <c r="CB229" s="165"/>
      <c r="CC229" s="165"/>
      <c r="CD229" s="165"/>
      <c r="CE229" s="165"/>
      <c r="CF229" s="165"/>
      <c r="CG229" s="165"/>
      <c r="CH229" s="165"/>
      <c r="CI229" s="165"/>
      <c r="CJ229" s="165"/>
      <c r="CK229" s="165"/>
      <c r="CL229" s="165"/>
      <c r="CM229" s="165"/>
      <c r="CN229" s="165"/>
      <c r="CO229" s="165"/>
      <c r="CP229" s="165"/>
      <c r="CQ229" s="165"/>
      <c r="CR229" s="165"/>
      <c r="CS229" s="165"/>
      <c r="CT229" s="165"/>
      <c r="CU229" s="165"/>
      <c r="CV229" s="165"/>
      <c r="CW229" s="165"/>
      <c r="CX229" s="165"/>
      <c r="CY229" s="165"/>
      <c r="CZ229" s="165"/>
      <c r="DA229" s="165"/>
      <c r="DB229" s="165"/>
      <c r="DC229" s="165"/>
      <c r="DD229" s="165"/>
      <c r="DE229" s="165"/>
      <c r="DF229" s="165"/>
      <c r="DG229" s="165"/>
      <c r="DH229" s="165"/>
      <c r="DI229" s="165"/>
      <c r="DJ229" s="165"/>
      <c r="DK229" s="165"/>
      <c r="DL229" s="165"/>
      <c r="DM229" s="165"/>
      <c r="DN229" s="165"/>
      <c r="DO229" s="165"/>
      <c r="DP229" s="165"/>
      <c r="DQ229" s="165"/>
      <c r="DR229" s="165"/>
      <c r="DS229" s="165"/>
      <c r="DT229" s="165"/>
      <c r="DU229" s="165"/>
      <c r="DV229" s="165"/>
      <c r="DW229" s="165"/>
      <c r="DX229" s="165"/>
      <c r="DY229" s="165"/>
      <c r="DZ229" s="165"/>
      <c r="EA229" s="165"/>
      <c r="EB229" s="165"/>
      <c r="EC229" s="165"/>
      <c r="ED229" s="165"/>
      <c r="EE229" s="165"/>
      <c r="EF229" s="165"/>
      <c r="EG229" s="165"/>
      <c r="EH229" s="165"/>
      <c r="EI229" s="165"/>
      <c r="EJ229" s="165"/>
      <c r="EK229" s="165"/>
      <c r="EL229" s="165"/>
      <c r="EM229" s="165"/>
      <c r="EN229" s="165"/>
      <c r="EO229" s="165"/>
      <c r="EP229" s="165"/>
      <c r="EQ229" s="165"/>
      <c r="ER229" s="165"/>
      <c r="ES229" s="165"/>
      <c r="ET229" s="165"/>
      <c r="EU229" s="165"/>
      <c r="EV229" s="165"/>
      <c r="EW229" s="165"/>
      <c r="EX229" s="165"/>
      <c r="EY229" s="165"/>
      <c r="EZ229" s="165"/>
      <c r="FA229" s="165"/>
      <c r="FB229" s="165"/>
      <c r="FC229" s="165"/>
      <c r="FD229" s="165"/>
      <c r="FE229" s="165"/>
      <c r="FF229" s="165"/>
      <c r="FG229" s="165"/>
      <c r="FH229" s="165"/>
      <c r="FI229" s="165"/>
      <c r="FJ229" s="165"/>
      <c r="FK229" s="165"/>
      <c r="FL229" s="165"/>
      <c r="FM229" s="165"/>
      <c r="FN229" s="165"/>
      <c r="FO229" s="165"/>
      <c r="FP229" s="165"/>
      <c r="FQ229" s="165"/>
      <c r="FR229" s="165"/>
      <c r="FS229" s="165"/>
      <c r="FT229" s="165"/>
      <c r="FU229" s="165"/>
      <c r="FV229" s="165"/>
      <c r="FW229" s="165"/>
      <c r="FX229" s="165"/>
    </row>
    <row r="230" spans="2:180" s="162" customFormat="1" ht="14.25" hidden="1" customHeight="1">
      <c r="B230" s="370"/>
      <c r="C230" s="47" t="s">
        <v>146</v>
      </c>
      <c r="D230" s="963"/>
      <c r="E230" s="964"/>
      <c r="F230" s="964"/>
      <c r="G230" s="964"/>
      <c r="H230" s="964"/>
      <c r="I230" s="964"/>
      <c r="J230" s="964"/>
      <c r="K230" s="964"/>
      <c r="L230" s="964"/>
      <c r="M230" s="964"/>
      <c r="N230" s="964"/>
      <c r="O230" s="964"/>
      <c r="P230" s="964"/>
      <c r="Q230" s="964"/>
      <c r="R230" s="965"/>
      <c r="S230" s="392">
        <f t="shared" ref="S230:S235" si="8">SUM(T230:AQ230)</f>
        <v>0</v>
      </c>
      <c r="T230" s="48"/>
      <c r="U230" s="49"/>
      <c r="V230" s="48"/>
      <c r="W230" s="50"/>
      <c r="X230" s="48"/>
      <c r="Y230" s="49"/>
      <c r="Z230" s="379"/>
      <c r="AA230" s="378"/>
      <c r="AB230" s="379"/>
      <c r="AC230" s="49"/>
      <c r="AD230" s="393"/>
      <c r="AE230" s="394"/>
      <c r="AF230" s="393"/>
      <c r="AG230" s="394"/>
      <c r="AH230" s="393"/>
      <c r="AI230" s="394"/>
      <c r="AJ230" s="393"/>
      <c r="AK230" s="394"/>
      <c r="AL230" s="408"/>
      <c r="AM230" s="398"/>
      <c r="AN230" s="408"/>
      <c r="AO230" s="398"/>
      <c r="AP230" s="393"/>
      <c r="AQ230" s="398"/>
      <c r="AR230" s="256"/>
      <c r="AS230" s="165"/>
      <c r="AT230" s="165"/>
      <c r="AU230" s="165"/>
      <c r="AV230" s="165"/>
      <c r="AW230" s="605" t="s">
        <v>619</v>
      </c>
      <c r="AX230" s="165"/>
      <c r="AY230" s="165"/>
      <c r="AZ230" s="165"/>
      <c r="BA230" s="165"/>
      <c r="BB230" s="165"/>
      <c r="BC230" s="165"/>
      <c r="BD230" s="165"/>
      <c r="BE230" s="165"/>
      <c r="BF230" s="165"/>
      <c r="BG230" s="165"/>
      <c r="BH230" s="165"/>
      <c r="BI230" s="165"/>
      <c r="BJ230" s="165"/>
      <c r="BK230" s="165"/>
      <c r="BL230" s="165"/>
      <c r="BM230" s="165"/>
      <c r="BN230" s="165"/>
      <c r="BO230" s="165"/>
      <c r="BP230" s="165"/>
      <c r="BQ230" s="165"/>
      <c r="BR230" s="165"/>
      <c r="BS230" s="165"/>
      <c r="BT230" s="165"/>
      <c r="BU230" s="165"/>
      <c r="BV230" s="165"/>
      <c r="BW230" s="165"/>
      <c r="BX230" s="165"/>
      <c r="BY230" s="165"/>
      <c r="BZ230" s="165"/>
      <c r="CA230" s="165"/>
      <c r="CB230" s="165"/>
      <c r="CC230" s="165"/>
      <c r="CD230" s="165"/>
      <c r="CE230" s="165"/>
      <c r="CF230" s="165"/>
      <c r="CG230" s="165"/>
      <c r="CH230" s="165"/>
      <c r="CI230" s="165"/>
      <c r="CJ230" s="165"/>
      <c r="CK230" s="165"/>
      <c r="CL230" s="165"/>
      <c r="CM230" s="165"/>
      <c r="CN230" s="165"/>
      <c r="CO230" s="165"/>
      <c r="CP230" s="165"/>
      <c r="CQ230" s="165"/>
      <c r="CR230" s="165"/>
      <c r="CS230" s="165"/>
      <c r="CT230" s="165"/>
      <c r="CU230" s="165"/>
      <c r="CV230" s="165"/>
      <c r="CW230" s="165"/>
      <c r="CX230" s="165"/>
      <c r="CY230" s="165"/>
      <c r="CZ230" s="165"/>
      <c r="DA230" s="165"/>
      <c r="DB230" s="165"/>
      <c r="DC230" s="165"/>
      <c r="DD230" s="165"/>
      <c r="DE230" s="165"/>
      <c r="DF230" s="165"/>
      <c r="DG230" s="165"/>
      <c r="DH230" s="165"/>
      <c r="DI230" s="165"/>
      <c r="DJ230" s="165"/>
      <c r="DK230" s="165"/>
      <c r="DL230" s="165"/>
      <c r="DM230" s="165"/>
      <c r="DN230" s="165"/>
      <c r="DO230" s="165"/>
      <c r="DP230" s="165"/>
      <c r="DQ230" s="165"/>
      <c r="DR230" s="165"/>
      <c r="DS230" s="165"/>
      <c r="DT230" s="165"/>
      <c r="DU230" s="165"/>
      <c r="DV230" s="165"/>
      <c r="DW230" s="165"/>
      <c r="DX230" s="165"/>
      <c r="DY230" s="165"/>
      <c r="DZ230" s="165"/>
      <c r="EA230" s="165"/>
      <c r="EB230" s="165"/>
      <c r="EC230" s="165"/>
      <c r="ED230" s="165"/>
      <c r="EE230" s="165"/>
      <c r="EF230" s="165"/>
      <c r="EG230" s="165"/>
      <c r="EH230" s="165"/>
      <c r="EI230" s="165"/>
      <c r="EJ230" s="165"/>
      <c r="EK230" s="165"/>
      <c r="EL230" s="165"/>
      <c r="EM230" s="165"/>
      <c r="EN230" s="165"/>
      <c r="EO230" s="165"/>
      <c r="EP230" s="165"/>
      <c r="EQ230" s="165"/>
      <c r="ER230" s="165"/>
      <c r="ES230" s="165"/>
      <c r="ET230" s="165"/>
      <c r="EU230" s="165"/>
      <c r="EV230" s="165"/>
      <c r="EW230" s="165"/>
      <c r="EX230" s="165"/>
      <c r="EY230" s="165"/>
      <c r="EZ230" s="165"/>
      <c r="FA230" s="165"/>
      <c r="FB230" s="165"/>
      <c r="FC230" s="165"/>
      <c r="FD230" s="165"/>
      <c r="FE230" s="165"/>
      <c r="FF230" s="165"/>
      <c r="FG230" s="165"/>
      <c r="FH230" s="165"/>
      <c r="FI230" s="165"/>
      <c r="FJ230" s="165"/>
      <c r="FK230" s="165"/>
      <c r="FL230" s="165"/>
      <c r="FM230" s="165"/>
      <c r="FN230" s="165"/>
      <c r="FO230" s="165"/>
      <c r="FP230" s="165"/>
      <c r="FQ230" s="165"/>
      <c r="FR230" s="165"/>
      <c r="FS230" s="165"/>
      <c r="FT230" s="165"/>
      <c r="FU230" s="165"/>
      <c r="FV230" s="165"/>
      <c r="FW230" s="165"/>
      <c r="FX230" s="165"/>
    </row>
    <row r="231" spans="2:180" s="162" customFormat="1" ht="14.25" hidden="1" customHeight="1">
      <c r="B231" s="370"/>
      <c r="C231" s="47" t="s">
        <v>147</v>
      </c>
      <c r="D231" s="957"/>
      <c r="E231" s="958"/>
      <c r="F231" s="958"/>
      <c r="G231" s="958"/>
      <c r="H231" s="958"/>
      <c r="I231" s="958"/>
      <c r="J231" s="958"/>
      <c r="K231" s="958"/>
      <c r="L231" s="958"/>
      <c r="M231" s="958"/>
      <c r="N231" s="958"/>
      <c r="O231" s="958"/>
      <c r="P231" s="958"/>
      <c r="Q231" s="958"/>
      <c r="R231" s="959"/>
      <c r="S231" s="392">
        <f t="shared" si="8"/>
        <v>0</v>
      </c>
      <c r="T231" s="52"/>
      <c r="U231" s="53"/>
      <c r="V231" s="52"/>
      <c r="W231" s="45"/>
      <c r="X231" s="59"/>
      <c r="Y231" s="60"/>
      <c r="Z231" s="382"/>
      <c r="AA231" s="423"/>
      <c r="AB231" s="382"/>
      <c r="AC231" s="60"/>
      <c r="AD231" s="421"/>
      <c r="AE231" s="419"/>
      <c r="AF231" s="421"/>
      <c r="AG231" s="419"/>
      <c r="AH231" s="421"/>
      <c r="AI231" s="419"/>
      <c r="AJ231" s="421"/>
      <c r="AK231" s="419"/>
      <c r="AL231" s="421"/>
      <c r="AM231" s="419"/>
      <c r="AN231" s="421"/>
      <c r="AO231" s="419"/>
      <c r="AP231" s="421"/>
      <c r="AQ231" s="398"/>
      <c r="AR231" s="256"/>
      <c r="AS231" s="165"/>
      <c r="AT231" s="165"/>
      <c r="AU231" s="165"/>
      <c r="AV231" s="165"/>
      <c r="AW231" s="605" t="s">
        <v>620</v>
      </c>
      <c r="AX231" s="165"/>
      <c r="AY231" s="165"/>
      <c r="AZ231" s="165"/>
      <c r="BA231" s="165"/>
      <c r="BB231" s="165"/>
      <c r="BC231" s="165"/>
      <c r="BD231" s="165"/>
      <c r="BE231" s="165"/>
      <c r="BF231" s="165"/>
      <c r="BG231" s="165"/>
      <c r="BH231" s="165"/>
      <c r="BI231" s="165"/>
      <c r="BJ231" s="165"/>
      <c r="BK231" s="165"/>
      <c r="BL231" s="165"/>
      <c r="BM231" s="165"/>
      <c r="BN231" s="165"/>
      <c r="BO231" s="165"/>
      <c r="BP231" s="165"/>
      <c r="BQ231" s="165"/>
      <c r="BR231" s="165"/>
      <c r="BS231" s="165"/>
      <c r="BT231" s="165"/>
      <c r="BU231" s="165"/>
      <c r="BV231" s="165"/>
      <c r="BW231" s="165"/>
      <c r="BX231" s="165"/>
      <c r="BY231" s="165"/>
      <c r="BZ231" s="165"/>
      <c r="CA231" s="165"/>
      <c r="CB231" s="165"/>
      <c r="CC231" s="165"/>
      <c r="CD231" s="165"/>
      <c r="CE231" s="165"/>
      <c r="CF231" s="165"/>
      <c r="CG231" s="165"/>
      <c r="CH231" s="165"/>
      <c r="CI231" s="165"/>
      <c r="CJ231" s="165"/>
      <c r="CK231" s="165"/>
      <c r="CL231" s="165"/>
      <c r="CM231" s="165"/>
      <c r="CN231" s="165"/>
      <c r="CO231" s="165"/>
      <c r="CP231" s="165"/>
      <c r="CQ231" s="165"/>
      <c r="CR231" s="165"/>
      <c r="CS231" s="165"/>
      <c r="CT231" s="165"/>
      <c r="CU231" s="165"/>
      <c r="CV231" s="165"/>
      <c r="CW231" s="165"/>
      <c r="CX231" s="165"/>
      <c r="CY231" s="165"/>
      <c r="CZ231" s="165"/>
      <c r="DA231" s="165"/>
      <c r="DB231" s="165"/>
      <c r="DC231" s="165"/>
      <c r="DD231" s="165"/>
      <c r="DE231" s="165"/>
      <c r="DF231" s="165"/>
      <c r="DG231" s="165"/>
      <c r="DH231" s="165"/>
      <c r="DI231" s="165"/>
      <c r="DJ231" s="165"/>
      <c r="DK231" s="165"/>
      <c r="DL231" s="165"/>
      <c r="DM231" s="165"/>
      <c r="DN231" s="165"/>
      <c r="DO231" s="165"/>
      <c r="DP231" s="165"/>
      <c r="DQ231" s="165"/>
      <c r="DR231" s="165"/>
      <c r="DS231" s="165"/>
      <c r="DT231" s="165"/>
      <c r="DU231" s="165"/>
      <c r="DV231" s="165"/>
      <c r="DW231" s="165"/>
      <c r="DX231" s="165"/>
      <c r="DY231" s="165"/>
      <c r="DZ231" s="165"/>
      <c r="EA231" s="165"/>
      <c r="EB231" s="165"/>
      <c r="EC231" s="165"/>
      <c r="ED231" s="165"/>
      <c r="EE231" s="165"/>
      <c r="EF231" s="165"/>
      <c r="EG231" s="165"/>
      <c r="EH231" s="165"/>
      <c r="EI231" s="165"/>
      <c r="EJ231" s="165"/>
      <c r="EK231" s="165"/>
      <c r="EL231" s="165"/>
      <c r="EM231" s="165"/>
      <c r="EN231" s="165"/>
      <c r="EO231" s="165"/>
      <c r="EP231" s="165"/>
      <c r="EQ231" s="165"/>
      <c r="ER231" s="165"/>
      <c r="ES231" s="165"/>
      <c r="ET231" s="165"/>
      <c r="EU231" s="165"/>
      <c r="EV231" s="165"/>
      <c r="EW231" s="165"/>
      <c r="EX231" s="165"/>
      <c r="EY231" s="165"/>
      <c r="EZ231" s="165"/>
      <c r="FA231" s="165"/>
      <c r="FB231" s="165"/>
      <c r="FC231" s="165"/>
      <c r="FD231" s="165"/>
      <c r="FE231" s="165"/>
      <c r="FF231" s="165"/>
      <c r="FG231" s="165"/>
      <c r="FH231" s="165"/>
      <c r="FI231" s="165"/>
      <c r="FJ231" s="165"/>
      <c r="FK231" s="165"/>
      <c r="FL231" s="165"/>
      <c r="FM231" s="165"/>
      <c r="FN231" s="165"/>
      <c r="FO231" s="165"/>
      <c r="FP231" s="165"/>
      <c r="FQ231" s="165"/>
      <c r="FR231" s="165"/>
      <c r="FS231" s="165"/>
      <c r="FT231" s="165"/>
      <c r="FU231" s="165"/>
      <c r="FV231" s="165"/>
      <c r="FW231" s="165"/>
      <c r="FX231" s="165"/>
    </row>
    <row r="232" spans="2:180" s="162" customFormat="1" ht="14.25" hidden="1" customHeight="1">
      <c r="B232" s="370"/>
      <c r="C232" s="47" t="s">
        <v>148</v>
      </c>
      <c r="D232" s="963"/>
      <c r="E232" s="964"/>
      <c r="F232" s="964"/>
      <c r="G232" s="964"/>
      <c r="H232" s="964"/>
      <c r="I232" s="964"/>
      <c r="J232" s="964"/>
      <c r="K232" s="964"/>
      <c r="L232" s="964"/>
      <c r="M232" s="964"/>
      <c r="N232" s="964"/>
      <c r="O232" s="964"/>
      <c r="P232" s="964"/>
      <c r="Q232" s="964"/>
      <c r="R232" s="965"/>
      <c r="S232" s="392">
        <f t="shared" si="8"/>
        <v>0</v>
      </c>
      <c r="T232" s="52"/>
      <c r="U232" s="53"/>
      <c r="V232" s="52"/>
      <c r="W232" s="45"/>
      <c r="X232" s="52"/>
      <c r="Y232" s="53"/>
      <c r="Z232" s="395"/>
      <c r="AA232" s="396"/>
      <c r="AB232" s="395"/>
      <c r="AC232" s="53"/>
      <c r="AD232" s="397"/>
      <c r="AE232" s="398"/>
      <c r="AF232" s="397"/>
      <c r="AG232" s="398"/>
      <c r="AH232" s="397"/>
      <c r="AI232" s="398"/>
      <c r="AJ232" s="397"/>
      <c r="AK232" s="398"/>
      <c r="AL232" s="397"/>
      <c r="AM232" s="398"/>
      <c r="AN232" s="397"/>
      <c r="AO232" s="398"/>
      <c r="AP232" s="397"/>
      <c r="AQ232" s="398"/>
      <c r="AR232" s="256"/>
      <c r="AS232" s="165"/>
      <c r="AT232" s="165"/>
      <c r="AU232" s="165"/>
      <c r="AV232" s="165"/>
      <c r="AW232" s="605" t="s">
        <v>621</v>
      </c>
      <c r="AX232" s="165"/>
      <c r="AY232" s="165"/>
      <c r="AZ232" s="165"/>
      <c r="BA232" s="165"/>
      <c r="BB232" s="165"/>
      <c r="BC232" s="165"/>
      <c r="BD232" s="165"/>
      <c r="BE232" s="165"/>
      <c r="BF232" s="165"/>
      <c r="BG232" s="165"/>
      <c r="BH232" s="165"/>
      <c r="BI232" s="165"/>
      <c r="BJ232" s="165"/>
      <c r="BK232" s="165"/>
      <c r="BL232" s="165"/>
      <c r="BM232" s="165"/>
      <c r="BN232" s="165"/>
      <c r="BO232" s="165"/>
      <c r="BP232" s="165"/>
      <c r="BQ232" s="165"/>
      <c r="BR232" s="165"/>
      <c r="BS232" s="165"/>
      <c r="BT232" s="165"/>
      <c r="BU232" s="165"/>
      <c r="BV232" s="165"/>
      <c r="BW232" s="165"/>
      <c r="BX232" s="165"/>
      <c r="BY232" s="165"/>
      <c r="BZ232" s="165"/>
      <c r="CA232" s="165"/>
      <c r="CB232" s="165"/>
      <c r="CC232" s="165"/>
      <c r="CD232" s="165"/>
      <c r="CE232" s="165"/>
      <c r="CF232" s="165"/>
      <c r="CG232" s="165"/>
      <c r="CH232" s="165"/>
      <c r="CI232" s="165"/>
      <c r="CJ232" s="165"/>
      <c r="CK232" s="165"/>
      <c r="CL232" s="165"/>
      <c r="CM232" s="165"/>
      <c r="CN232" s="165"/>
      <c r="CO232" s="165"/>
      <c r="CP232" s="165"/>
      <c r="CQ232" s="165"/>
      <c r="CR232" s="165"/>
      <c r="CS232" s="165"/>
      <c r="CT232" s="165"/>
      <c r="CU232" s="165"/>
      <c r="CV232" s="165"/>
      <c r="CW232" s="165"/>
      <c r="CX232" s="165"/>
      <c r="CY232" s="165"/>
      <c r="CZ232" s="165"/>
      <c r="DA232" s="165"/>
      <c r="DB232" s="165"/>
      <c r="DC232" s="165"/>
      <c r="DD232" s="165"/>
      <c r="DE232" s="165"/>
      <c r="DF232" s="165"/>
      <c r="DG232" s="165"/>
      <c r="DH232" s="165"/>
      <c r="DI232" s="165"/>
      <c r="DJ232" s="165"/>
      <c r="DK232" s="165"/>
      <c r="DL232" s="165"/>
      <c r="DM232" s="165"/>
      <c r="DN232" s="165"/>
      <c r="DO232" s="165"/>
      <c r="DP232" s="165"/>
      <c r="DQ232" s="165"/>
      <c r="DR232" s="165"/>
      <c r="DS232" s="165"/>
      <c r="DT232" s="165"/>
      <c r="DU232" s="165"/>
      <c r="DV232" s="165"/>
      <c r="DW232" s="165"/>
      <c r="DX232" s="165"/>
      <c r="DY232" s="165"/>
      <c r="DZ232" s="165"/>
      <c r="EA232" s="165"/>
      <c r="EB232" s="165"/>
      <c r="EC232" s="165"/>
      <c r="ED232" s="165"/>
      <c r="EE232" s="165"/>
      <c r="EF232" s="165"/>
      <c r="EG232" s="165"/>
      <c r="EH232" s="165"/>
      <c r="EI232" s="165"/>
      <c r="EJ232" s="165"/>
      <c r="EK232" s="165"/>
      <c r="EL232" s="165"/>
      <c r="EM232" s="165"/>
      <c r="EN232" s="165"/>
      <c r="EO232" s="165"/>
      <c r="EP232" s="165"/>
      <c r="EQ232" s="165"/>
      <c r="ER232" s="165"/>
      <c r="ES232" s="165"/>
      <c r="ET232" s="165"/>
      <c r="EU232" s="165"/>
      <c r="EV232" s="165"/>
      <c r="EW232" s="165"/>
      <c r="EX232" s="165"/>
      <c r="EY232" s="165"/>
      <c r="EZ232" s="165"/>
      <c r="FA232" s="165"/>
      <c r="FB232" s="165"/>
      <c r="FC232" s="165"/>
      <c r="FD232" s="165"/>
      <c r="FE232" s="165"/>
      <c r="FF232" s="165"/>
      <c r="FG232" s="165"/>
      <c r="FH232" s="165"/>
      <c r="FI232" s="165"/>
      <c r="FJ232" s="165"/>
      <c r="FK232" s="165"/>
      <c r="FL232" s="165"/>
      <c r="FM232" s="165"/>
      <c r="FN232" s="165"/>
      <c r="FO232" s="165"/>
      <c r="FP232" s="165"/>
      <c r="FQ232" s="165"/>
      <c r="FR232" s="165"/>
      <c r="FS232" s="165"/>
      <c r="FT232" s="165"/>
      <c r="FU232" s="165"/>
      <c r="FV232" s="165"/>
      <c r="FW232" s="165"/>
      <c r="FX232" s="165"/>
    </row>
    <row r="233" spans="2:180" s="162" customFormat="1" ht="14.25" hidden="1" customHeight="1">
      <c r="B233" s="370"/>
      <c r="C233" s="47" t="s">
        <v>149</v>
      </c>
      <c r="D233" s="957"/>
      <c r="E233" s="958"/>
      <c r="F233" s="958"/>
      <c r="G233" s="958"/>
      <c r="H233" s="958"/>
      <c r="I233" s="958"/>
      <c r="J233" s="958"/>
      <c r="K233" s="958"/>
      <c r="L233" s="958"/>
      <c r="M233" s="958"/>
      <c r="N233" s="958"/>
      <c r="O233" s="958"/>
      <c r="P233" s="958"/>
      <c r="Q233" s="958"/>
      <c r="R233" s="959"/>
      <c r="S233" s="392">
        <f t="shared" si="8"/>
        <v>0</v>
      </c>
      <c r="T233" s="52"/>
      <c r="U233" s="53"/>
      <c r="V233" s="52"/>
      <c r="W233" s="45"/>
      <c r="X233" s="52"/>
      <c r="Y233" s="53"/>
      <c r="Z233" s="395"/>
      <c r="AA233" s="396"/>
      <c r="AB233" s="395"/>
      <c r="AC233" s="53"/>
      <c r="AD233" s="397"/>
      <c r="AE233" s="398"/>
      <c r="AF233" s="397"/>
      <c r="AG233" s="398"/>
      <c r="AH233" s="397"/>
      <c r="AI233" s="398"/>
      <c r="AJ233" s="397"/>
      <c r="AK233" s="398"/>
      <c r="AL233" s="397"/>
      <c r="AM233" s="398"/>
      <c r="AN233" s="397"/>
      <c r="AO233" s="398"/>
      <c r="AP233" s="397"/>
      <c r="AQ233" s="398"/>
      <c r="AR233" s="256"/>
      <c r="AS233" s="165"/>
      <c r="AT233" s="165"/>
      <c r="AU233" s="165"/>
      <c r="AV233" s="165"/>
      <c r="AW233" s="605" t="s">
        <v>622</v>
      </c>
      <c r="AX233" s="165"/>
      <c r="AY233" s="165"/>
      <c r="AZ233" s="165"/>
      <c r="BA233" s="165"/>
      <c r="BB233" s="165"/>
      <c r="BC233" s="165"/>
      <c r="BD233" s="165"/>
      <c r="BE233" s="165"/>
      <c r="BF233" s="165"/>
      <c r="BG233" s="165"/>
      <c r="BH233" s="165"/>
      <c r="BI233" s="165"/>
      <c r="BJ233" s="165"/>
      <c r="BK233" s="165"/>
      <c r="BL233" s="165"/>
      <c r="BM233" s="165"/>
      <c r="BN233" s="165"/>
      <c r="BO233" s="165"/>
      <c r="BP233" s="165"/>
      <c r="BQ233" s="165"/>
      <c r="BR233" s="165"/>
      <c r="BS233" s="165"/>
      <c r="BT233" s="165"/>
      <c r="BU233" s="165"/>
      <c r="BV233" s="165"/>
      <c r="BW233" s="165"/>
      <c r="BX233" s="165"/>
      <c r="BY233" s="165"/>
      <c r="BZ233" s="165"/>
      <c r="CA233" s="165"/>
      <c r="CB233" s="165"/>
      <c r="CC233" s="165"/>
      <c r="CD233" s="165"/>
      <c r="CE233" s="165"/>
      <c r="CF233" s="165"/>
      <c r="CG233" s="165"/>
      <c r="CH233" s="165"/>
      <c r="CI233" s="165"/>
      <c r="CJ233" s="165"/>
      <c r="CK233" s="165"/>
      <c r="CL233" s="165"/>
      <c r="CM233" s="165"/>
      <c r="CN233" s="165"/>
      <c r="CO233" s="165"/>
      <c r="CP233" s="165"/>
      <c r="CQ233" s="165"/>
      <c r="CR233" s="165"/>
      <c r="CS233" s="165"/>
      <c r="CT233" s="165"/>
      <c r="CU233" s="165"/>
      <c r="CV233" s="165"/>
      <c r="CW233" s="165"/>
      <c r="CX233" s="165"/>
      <c r="CY233" s="165"/>
      <c r="CZ233" s="165"/>
      <c r="DA233" s="165"/>
      <c r="DB233" s="165"/>
      <c r="DC233" s="165"/>
      <c r="DD233" s="165"/>
      <c r="DE233" s="165"/>
      <c r="DF233" s="165"/>
      <c r="DG233" s="165"/>
      <c r="DH233" s="165"/>
      <c r="DI233" s="165"/>
      <c r="DJ233" s="165"/>
      <c r="DK233" s="165"/>
      <c r="DL233" s="165"/>
      <c r="DM233" s="165"/>
      <c r="DN233" s="165"/>
      <c r="DO233" s="165"/>
      <c r="DP233" s="165"/>
      <c r="DQ233" s="165"/>
      <c r="DR233" s="165"/>
      <c r="DS233" s="165"/>
      <c r="DT233" s="165"/>
      <c r="DU233" s="165"/>
      <c r="DV233" s="165"/>
      <c r="DW233" s="165"/>
      <c r="DX233" s="165"/>
      <c r="DY233" s="165"/>
      <c r="DZ233" s="165"/>
      <c r="EA233" s="165"/>
      <c r="EB233" s="165"/>
      <c r="EC233" s="165"/>
      <c r="ED233" s="165"/>
      <c r="EE233" s="165"/>
      <c r="EF233" s="165"/>
      <c r="EG233" s="165"/>
      <c r="EH233" s="165"/>
      <c r="EI233" s="165"/>
      <c r="EJ233" s="165"/>
      <c r="EK233" s="165"/>
      <c r="EL233" s="165"/>
      <c r="EM233" s="165"/>
      <c r="EN233" s="165"/>
      <c r="EO233" s="165"/>
      <c r="EP233" s="165"/>
      <c r="EQ233" s="165"/>
      <c r="ER233" s="165"/>
      <c r="ES233" s="165"/>
      <c r="ET233" s="165"/>
      <c r="EU233" s="165"/>
      <c r="EV233" s="165"/>
      <c r="EW233" s="165"/>
      <c r="EX233" s="165"/>
      <c r="EY233" s="165"/>
      <c r="EZ233" s="165"/>
      <c r="FA233" s="165"/>
      <c r="FB233" s="165"/>
      <c r="FC233" s="165"/>
      <c r="FD233" s="165"/>
      <c r="FE233" s="165"/>
      <c r="FF233" s="165"/>
      <c r="FG233" s="165"/>
      <c r="FH233" s="165"/>
      <c r="FI233" s="165"/>
      <c r="FJ233" s="165"/>
      <c r="FK233" s="165"/>
      <c r="FL233" s="165"/>
      <c r="FM233" s="165"/>
      <c r="FN233" s="165"/>
      <c r="FO233" s="165"/>
      <c r="FP233" s="165"/>
      <c r="FQ233" s="165"/>
      <c r="FR233" s="165"/>
      <c r="FS233" s="165"/>
      <c r="FT233" s="165"/>
      <c r="FU233" s="165"/>
      <c r="FV233" s="165"/>
      <c r="FW233" s="165"/>
      <c r="FX233" s="165"/>
    </row>
    <row r="234" spans="2:180" s="162" customFormat="1" ht="14.25" hidden="1" customHeight="1">
      <c r="B234" s="370"/>
      <c r="C234" s="47" t="s">
        <v>150</v>
      </c>
      <c r="D234" s="957"/>
      <c r="E234" s="958"/>
      <c r="F234" s="958"/>
      <c r="G234" s="958"/>
      <c r="H234" s="958"/>
      <c r="I234" s="958"/>
      <c r="J234" s="958"/>
      <c r="K234" s="958"/>
      <c r="L234" s="958"/>
      <c r="M234" s="958"/>
      <c r="N234" s="958"/>
      <c r="O234" s="958"/>
      <c r="P234" s="958"/>
      <c r="Q234" s="958"/>
      <c r="R234" s="959"/>
      <c r="S234" s="392">
        <f t="shared" si="8"/>
        <v>0</v>
      </c>
      <c r="T234" s="52"/>
      <c r="U234" s="53"/>
      <c r="V234" s="52"/>
      <c r="W234" s="45"/>
      <c r="X234" s="52"/>
      <c r="Y234" s="53"/>
      <c r="Z234" s="395"/>
      <c r="AA234" s="396"/>
      <c r="AB234" s="395"/>
      <c r="AC234" s="53"/>
      <c r="AD234" s="397"/>
      <c r="AE234" s="398"/>
      <c r="AF234" s="397"/>
      <c r="AG234" s="398"/>
      <c r="AH234" s="397"/>
      <c r="AI234" s="398"/>
      <c r="AJ234" s="397"/>
      <c r="AK234" s="398"/>
      <c r="AL234" s="397"/>
      <c r="AM234" s="398"/>
      <c r="AN234" s="397"/>
      <c r="AO234" s="398"/>
      <c r="AP234" s="397"/>
      <c r="AQ234" s="398"/>
      <c r="AR234" s="256"/>
      <c r="AS234" s="165"/>
      <c r="AT234" s="165"/>
      <c r="AU234" s="165"/>
      <c r="AV234" s="165"/>
      <c r="AW234" s="605" t="s">
        <v>623</v>
      </c>
      <c r="AX234" s="165"/>
      <c r="AY234" s="165"/>
      <c r="AZ234" s="165"/>
      <c r="BA234" s="165"/>
      <c r="BB234" s="165"/>
      <c r="BC234" s="165"/>
      <c r="BD234" s="165"/>
      <c r="BE234" s="165"/>
      <c r="BF234" s="165"/>
      <c r="BG234" s="165"/>
      <c r="BH234" s="165"/>
      <c r="BI234" s="165"/>
      <c r="BJ234" s="165"/>
      <c r="BK234" s="165"/>
      <c r="BL234" s="165"/>
      <c r="BM234" s="165"/>
      <c r="BN234" s="165"/>
      <c r="BO234" s="165"/>
      <c r="BP234" s="165"/>
      <c r="BQ234" s="165"/>
      <c r="BR234" s="165"/>
      <c r="BS234" s="165"/>
      <c r="BT234" s="165"/>
      <c r="BU234" s="165"/>
      <c r="BV234" s="165"/>
      <c r="BW234" s="165"/>
      <c r="BX234" s="165"/>
      <c r="BY234" s="165"/>
      <c r="BZ234" s="165"/>
      <c r="CA234" s="165"/>
      <c r="CB234" s="165"/>
      <c r="CC234" s="165"/>
      <c r="CD234" s="165"/>
      <c r="CE234" s="165"/>
      <c r="CF234" s="165"/>
      <c r="CG234" s="165"/>
      <c r="CH234" s="165"/>
      <c r="CI234" s="165"/>
      <c r="CJ234" s="165"/>
      <c r="CK234" s="165"/>
      <c r="CL234" s="165"/>
      <c r="CM234" s="165"/>
      <c r="CN234" s="165"/>
      <c r="CO234" s="165"/>
      <c r="CP234" s="165"/>
      <c r="CQ234" s="165"/>
      <c r="CR234" s="165"/>
      <c r="CS234" s="165"/>
      <c r="CT234" s="165"/>
      <c r="CU234" s="165"/>
      <c r="CV234" s="165"/>
      <c r="CW234" s="165"/>
      <c r="CX234" s="165"/>
      <c r="CY234" s="165"/>
      <c r="CZ234" s="165"/>
      <c r="DA234" s="165"/>
      <c r="DB234" s="165"/>
      <c r="DC234" s="165"/>
      <c r="DD234" s="165"/>
      <c r="DE234" s="165"/>
      <c r="DF234" s="165"/>
      <c r="DG234" s="165"/>
      <c r="DH234" s="165"/>
      <c r="DI234" s="165"/>
      <c r="DJ234" s="165"/>
      <c r="DK234" s="165"/>
      <c r="DL234" s="165"/>
      <c r="DM234" s="165"/>
      <c r="DN234" s="165"/>
      <c r="DO234" s="165"/>
      <c r="DP234" s="165"/>
      <c r="DQ234" s="165"/>
      <c r="DR234" s="165"/>
      <c r="DS234" s="165"/>
      <c r="DT234" s="165"/>
      <c r="DU234" s="165"/>
      <c r="DV234" s="165"/>
      <c r="DW234" s="165"/>
      <c r="DX234" s="165"/>
      <c r="DY234" s="165"/>
      <c r="DZ234" s="165"/>
      <c r="EA234" s="165"/>
      <c r="EB234" s="165"/>
      <c r="EC234" s="165"/>
      <c r="ED234" s="165"/>
      <c r="EE234" s="165"/>
      <c r="EF234" s="165"/>
      <c r="EG234" s="165"/>
      <c r="EH234" s="165"/>
      <c r="EI234" s="165"/>
      <c r="EJ234" s="165"/>
      <c r="EK234" s="165"/>
      <c r="EL234" s="165"/>
      <c r="EM234" s="165"/>
      <c r="EN234" s="165"/>
      <c r="EO234" s="165"/>
      <c r="EP234" s="165"/>
      <c r="EQ234" s="165"/>
      <c r="ER234" s="165"/>
      <c r="ES234" s="165"/>
      <c r="ET234" s="165"/>
      <c r="EU234" s="165"/>
      <c r="EV234" s="165"/>
      <c r="EW234" s="165"/>
      <c r="EX234" s="165"/>
      <c r="EY234" s="165"/>
      <c r="EZ234" s="165"/>
      <c r="FA234" s="165"/>
      <c r="FB234" s="165"/>
      <c r="FC234" s="165"/>
      <c r="FD234" s="165"/>
      <c r="FE234" s="165"/>
      <c r="FF234" s="165"/>
      <c r="FG234" s="165"/>
      <c r="FH234" s="165"/>
      <c r="FI234" s="165"/>
      <c r="FJ234" s="165"/>
      <c r="FK234" s="165"/>
      <c r="FL234" s="165"/>
      <c r="FM234" s="165"/>
      <c r="FN234" s="165"/>
      <c r="FO234" s="165"/>
      <c r="FP234" s="165"/>
      <c r="FQ234" s="165"/>
      <c r="FR234" s="165"/>
      <c r="FS234" s="165"/>
      <c r="FT234" s="165"/>
      <c r="FU234" s="165"/>
      <c r="FV234" s="165"/>
      <c r="FW234" s="165"/>
      <c r="FX234" s="165"/>
    </row>
    <row r="235" spans="2:180" s="162" customFormat="1" ht="14.25" hidden="1" customHeight="1" thickBot="1">
      <c r="B235" s="370"/>
      <c r="C235" s="47" t="s">
        <v>151</v>
      </c>
      <c r="D235" s="960"/>
      <c r="E235" s="961"/>
      <c r="F235" s="961"/>
      <c r="G235" s="961"/>
      <c r="H235" s="961"/>
      <c r="I235" s="961"/>
      <c r="J235" s="961"/>
      <c r="K235" s="961"/>
      <c r="L235" s="961"/>
      <c r="M235" s="961"/>
      <c r="N235" s="961"/>
      <c r="O235" s="961"/>
      <c r="P235" s="961"/>
      <c r="Q235" s="961"/>
      <c r="R235" s="962"/>
      <c r="S235" s="392">
        <f t="shared" si="8"/>
        <v>0</v>
      </c>
      <c r="T235" s="55"/>
      <c r="U235" s="56"/>
      <c r="V235" s="55"/>
      <c r="W235" s="57"/>
      <c r="X235" s="55"/>
      <c r="Y235" s="56"/>
      <c r="Z235" s="384"/>
      <c r="AA235" s="385"/>
      <c r="AB235" s="384"/>
      <c r="AC235" s="56"/>
      <c r="AD235" s="399"/>
      <c r="AE235" s="400"/>
      <c r="AF235" s="399"/>
      <c r="AG235" s="400"/>
      <c r="AH235" s="399"/>
      <c r="AI235" s="400"/>
      <c r="AJ235" s="399"/>
      <c r="AK235" s="400"/>
      <c r="AL235" s="399"/>
      <c r="AM235" s="400"/>
      <c r="AN235" s="399"/>
      <c r="AO235" s="400"/>
      <c r="AP235" s="399"/>
      <c r="AQ235" s="400"/>
      <c r="AR235" s="256"/>
      <c r="AS235" s="165"/>
      <c r="AT235" s="165"/>
      <c r="AU235" s="165"/>
      <c r="AV235" s="165"/>
      <c r="AW235" s="605" t="s">
        <v>624</v>
      </c>
      <c r="AX235" s="165"/>
      <c r="AY235" s="165"/>
      <c r="AZ235" s="165"/>
      <c r="BA235" s="165"/>
      <c r="BB235" s="165"/>
      <c r="BC235" s="165"/>
      <c r="BD235" s="165"/>
      <c r="BE235" s="165"/>
      <c r="BF235" s="165"/>
      <c r="BG235" s="165"/>
      <c r="BH235" s="165"/>
      <c r="BI235" s="165"/>
      <c r="BJ235" s="165"/>
      <c r="BK235" s="165"/>
      <c r="BL235" s="165"/>
      <c r="BM235" s="165"/>
      <c r="BN235" s="165"/>
      <c r="BO235" s="165"/>
      <c r="BP235" s="165"/>
      <c r="BQ235" s="165"/>
      <c r="BR235" s="165"/>
      <c r="BS235" s="165"/>
      <c r="BT235" s="165"/>
      <c r="BU235" s="165"/>
      <c r="BV235" s="165"/>
      <c r="BW235" s="165"/>
      <c r="BX235" s="165"/>
      <c r="BY235" s="165"/>
      <c r="BZ235" s="165"/>
      <c r="CA235" s="165"/>
      <c r="CB235" s="165"/>
      <c r="CC235" s="165"/>
      <c r="CD235" s="165"/>
      <c r="CE235" s="165"/>
      <c r="CF235" s="165"/>
      <c r="CG235" s="165"/>
      <c r="CH235" s="165"/>
      <c r="CI235" s="165"/>
      <c r="CJ235" s="165"/>
      <c r="CK235" s="165"/>
      <c r="CL235" s="165"/>
      <c r="CM235" s="165"/>
      <c r="CN235" s="165"/>
      <c r="CO235" s="165"/>
      <c r="CP235" s="165"/>
      <c r="CQ235" s="165"/>
      <c r="CR235" s="165"/>
      <c r="CS235" s="165"/>
      <c r="CT235" s="165"/>
      <c r="CU235" s="165"/>
      <c r="CV235" s="165"/>
      <c r="CW235" s="165"/>
      <c r="CX235" s="165"/>
      <c r="CY235" s="165"/>
      <c r="CZ235" s="165"/>
      <c r="DA235" s="165"/>
      <c r="DB235" s="165"/>
      <c r="DC235" s="165"/>
      <c r="DD235" s="165"/>
      <c r="DE235" s="165"/>
      <c r="DF235" s="165"/>
      <c r="DG235" s="165"/>
      <c r="DH235" s="165"/>
      <c r="DI235" s="165"/>
      <c r="DJ235" s="165"/>
      <c r="DK235" s="165"/>
      <c r="DL235" s="165"/>
      <c r="DM235" s="165"/>
      <c r="DN235" s="165"/>
      <c r="DO235" s="165"/>
      <c r="DP235" s="165"/>
      <c r="DQ235" s="165"/>
      <c r="DR235" s="165"/>
      <c r="DS235" s="165"/>
      <c r="DT235" s="165"/>
      <c r="DU235" s="165"/>
      <c r="DV235" s="165"/>
      <c r="DW235" s="165"/>
      <c r="DX235" s="165"/>
      <c r="DY235" s="165"/>
      <c r="DZ235" s="165"/>
      <c r="EA235" s="165"/>
      <c r="EB235" s="165"/>
      <c r="EC235" s="165"/>
      <c r="ED235" s="165"/>
      <c r="EE235" s="165"/>
      <c r="EF235" s="165"/>
      <c r="EG235" s="165"/>
      <c r="EH235" s="165"/>
      <c r="EI235" s="165"/>
      <c r="EJ235" s="165"/>
      <c r="EK235" s="165"/>
      <c r="EL235" s="165"/>
      <c r="EM235" s="165"/>
      <c r="EN235" s="165"/>
      <c r="EO235" s="165"/>
      <c r="EP235" s="165"/>
      <c r="EQ235" s="165"/>
      <c r="ER235" s="165"/>
      <c r="ES235" s="165"/>
      <c r="ET235" s="165"/>
      <c r="EU235" s="165"/>
      <c r="EV235" s="165"/>
      <c r="EW235" s="165"/>
      <c r="EX235" s="165"/>
      <c r="EY235" s="165"/>
      <c r="EZ235" s="165"/>
      <c r="FA235" s="165"/>
      <c r="FB235" s="165"/>
      <c r="FC235" s="165"/>
      <c r="FD235" s="165"/>
      <c r="FE235" s="165"/>
      <c r="FF235" s="165"/>
      <c r="FG235" s="165"/>
      <c r="FH235" s="165"/>
      <c r="FI235" s="165"/>
      <c r="FJ235" s="165"/>
      <c r="FK235" s="165"/>
      <c r="FL235" s="165"/>
      <c r="FM235" s="165"/>
      <c r="FN235" s="165"/>
      <c r="FO235" s="165"/>
      <c r="FP235" s="165"/>
      <c r="FQ235" s="165"/>
      <c r="FR235" s="165"/>
      <c r="FS235" s="165"/>
      <c r="FT235" s="165"/>
      <c r="FU235" s="165"/>
      <c r="FV235" s="165"/>
      <c r="FW235" s="165"/>
      <c r="FX235" s="165"/>
    </row>
    <row r="236" spans="2:180" s="162" customFormat="1" ht="14.25" hidden="1" customHeight="1" thickBot="1">
      <c r="B236" s="370"/>
      <c r="C236" s="375">
        <v>9</v>
      </c>
      <c r="D236" s="966">
        <f>+J139</f>
        <v>0</v>
      </c>
      <c r="E236" s="967"/>
      <c r="F236" s="967"/>
      <c r="G236" s="967"/>
      <c r="H236" s="967"/>
      <c r="I236" s="967"/>
      <c r="J236" s="967"/>
      <c r="K236" s="967"/>
      <c r="L236" s="967"/>
      <c r="M236" s="967"/>
      <c r="N236" s="967"/>
      <c r="O236" s="967"/>
      <c r="P236" s="967"/>
      <c r="Q236" s="967"/>
      <c r="R236" s="968"/>
      <c r="S236" s="376">
        <f>SUM(S237:S242)</f>
        <v>0</v>
      </c>
      <c r="T236" s="401"/>
      <c r="U236" s="402"/>
      <c r="V236" s="402"/>
      <c r="W236" s="402"/>
      <c r="X236" s="402"/>
      <c r="Y236" s="402"/>
      <c r="Z236" s="422"/>
      <c r="AA236" s="422"/>
      <c r="AB236" s="422"/>
      <c r="AC236" s="402"/>
      <c r="AD236" s="403"/>
      <c r="AE236" s="403"/>
      <c r="AF236" s="403"/>
      <c r="AG236" s="403"/>
      <c r="AH236" s="403"/>
      <c r="AI236" s="403"/>
      <c r="AJ236" s="403"/>
      <c r="AK236" s="403"/>
      <c r="AL236" s="403"/>
      <c r="AM236" s="403"/>
      <c r="AN236" s="403"/>
      <c r="AO236" s="403"/>
      <c r="AP236" s="403"/>
      <c r="AQ236" s="404"/>
      <c r="AR236" s="256"/>
      <c r="AS236" s="165"/>
      <c r="AT236" s="165"/>
      <c r="AU236" s="165"/>
      <c r="AV236" s="165"/>
      <c r="AW236" s="605" t="s">
        <v>625</v>
      </c>
      <c r="AX236" s="165"/>
      <c r="AY236" s="165"/>
      <c r="AZ236" s="165"/>
      <c r="BA236" s="165"/>
      <c r="BB236" s="165"/>
      <c r="BC236" s="165"/>
      <c r="BD236" s="165"/>
      <c r="BE236" s="165"/>
      <c r="BF236" s="165"/>
      <c r="BG236" s="165"/>
      <c r="BH236" s="165"/>
      <c r="BI236" s="165"/>
      <c r="BJ236" s="165"/>
      <c r="BK236" s="165"/>
      <c r="BL236" s="165"/>
      <c r="BM236" s="165"/>
      <c r="BN236" s="165"/>
      <c r="BO236" s="165"/>
      <c r="BP236" s="165"/>
      <c r="BQ236" s="165"/>
      <c r="BR236" s="165"/>
      <c r="BS236" s="165"/>
      <c r="BT236" s="165"/>
      <c r="BU236" s="165"/>
      <c r="BV236" s="165"/>
      <c r="BW236" s="165"/>
      <c r="BX236" s="165"/>
      <c r="BY236" s="165"/>
      <c r="BZ236" s="165"/>
      <c r="CA236" s="165"/>
      <c r="CB236" s="165"/>
      <c r="CC236" s="165"/>
      <c r="CD236" s="165"/>
      <c r="CE236" s="165"/>
      <c r="CF236" s="165"/>
      <c r="CG236" s="165"/>
      <c r="CH236" s="165"/>
      <c r="CI236" s="165"/>
      <c r="CJ236" s="165"/>
      <c r="CK236" s="165"/>
      <c r="CL236" s="165"/>
      <c r="CM236" s="165"/>
      <c r="CN236" s="165"/>
      <c r="CO236" s="165"/>
      <c r="CP236" s="165"/>
      <c r="CQ236" s="165"/>
      <c r="CR236" s="165"/>
      <c r="CS236" s="165"/>
      <c r="CT236" s="165"/>
      <c r="CU236" s="165"/>
      <c r="CV236" s="165"/>
      <c r="CW236" s="165"/>
      <c r="CX236" s="165"/>
      <c r="CY236" s="165"/>
      <c r="CZ236" s="165"/>
      <c r="DA236" s="165"/>
      <c r="DB236" s="165"/>
      <c r="DC236" s="165"/>
      <c r="DD236" s="165"/>
      <c r="DE236" s="165"/>
      <c r="DF236" s="165"/>
      <c r="DG236" s="165"/>
      <c r="DH236" s="165"/>
      <c r="DI236" s="165"/>
      <c r="DJ236" s="165"/>
      <c r="DK236" s="165"/>
      <c r="DL236" s="165"/>
      <c r="DM236" s="165"/>
      <c r="DN236" s="165"/>
      <c r="DO236" s="165"/>
      <c r="DP236" s="165"/>
      <c r="DQ236" s="165"/>
      <c r="DR236" s="165"/>
      <c r="DS236" s="165"/>
      <c r="DT236" s="165"/>
      <c r="DU236" s="165"/>
      <c r="DV236" s="165"/>
      <c r="DW236" s="165"/>
      <c r="DX236" s="165"/>
      <c r="DY236" s="165"/>
      <c r="DZ236" s="165"/>
      <c r="EA236" s="165"/>
      <c r="EB236" s="165"/>
      <c r="EC236" s="165"/>
      <c r="ED236" s="165"/>
      <c r="EE236" s="165"/>
      <c r="EF236" s="165"/>
      <c r="EG236" s="165"/>
      <c r="EH236" s="165"/>
      <c r="EI236" s="165"/>
      <c r="EJ236" s="165"/>
      <c r="EK236" s="165"/>
      <c r="EL236" s="165"/>
      <c r="EM236" s="165"/>
      <c r="EN236" s="165"/>
      <c r="EO236" s="165"/>
      <c r="EP236" s="165"/>
      <c r="EQ236" s="165"/>
      <c r="ER236" s="165"/>
      <c r="ES236" s="165"/>
      <c r="ET236" s="165"/>
      <c r="EU236" s="165"/>
      <c r="EV236" s="165"/>
      <c r="EW236" s="165"/>
      <c r="EX236" s="165"/>
      <c r="EY236" s="165"/>
      <c r="EZ236" s="165"/>
      <c r="FA236" s="165"/>
      <c r="FB236" s="165"/>
      <c r="FC236" s="165"/>
      <c r="FD236" s="165"/>
      <c r="FE236" s="165"/>
      <c r="FF236" s="165"/>
      <c r="FG236" s="165"/>
      <c r="FH236" s="165"/>
      <c r="FI236" s="165"/>
      <c r="FJ236" s="165"/>
      <c r="FK236" s="165"/>
      <c r="FL236" s="165"/>
      <c r="FM236" s="165"/>
      <c r="FN236" s="165"/>
      <c r="FO236" s="165"/>
      <c r="FP236" s="165"/>
      <c r="FQ236" s="165"/>
      <c r="FR236" s="165"/>
      <c r="FS236" s="165"/>
      <c r="FT236" s="165"/>
      <c r="FU236" s="165"/>
      <c r="FV236" s="165"/>
      <c r="FW236" s="165"/>
      <c r="FX236" s="165"/>
    </row>
    <row r="237" spans="2:180" s="162" customFormat="1" ht="14.25" hidden="1" customHeight="1">
      <c r="B237" s="370"/>
      <c r="C237" s="47" t="s">
        <v>152</v>
      </c>
      <c r="D237" s="963"/>
      <c r="E237" s="964"/>
      <c r="F237" s="964"/>
      <c r="G237" s="964"/>
      <c r="H237" s="964"/>
      <c r="I237" s="964"/>
      <c r="J237" s="964"/>
      <c r="K237" s="964"/>
      <c r="L237" s="964"/>
      <c r="M237" s="964"/>
      <c r="N237" s="964"/>
      <c r="O237" s="964"/>
      <c r="P237" s="964"/>
      <c r="Q237" s="964"/>
      <c r="R237" s="965"/>
      <c r="S237" s="392">
        <f t="shared" ref="S237:S242" si="9">SUM(T237:AQ237)</f>
        <v>0</v>
      </c>
      <c r="T237" s="48"/>
      <c r="U237" s="49"/>
      <c r="V237" s="48"/>
      <c r="W237" s="50"/>
      <c r="X237" s="48"/>
      <c r="Y237" s="49"/>
      <c r="Z237" s="379"/>
      <c r="AA237" s="378"/>
      <c r="AB237" s="379"/>
      <c r="AC237" s="49"/>
      <c r="AD237" s="393"/>
      <c r="AE237" s="394"/>
      <c r="AF237" s="393"/>
      <c r="AG237" s="394"/>
      <c r="AH237" s="393"/>
      <c r="AI237" s="394"/>
      <c r="AJ237" s="393"/>
      <c r="AK237" s="394"/>
      <c r="AL237" s="408"/>
      <c r="AM237" s="398"/>
      <c r="AN237" s="408"/>
      <c r="AO237" s="398"/>
      <c r="AP237" s="408"/>
      <c r="AQ237" s="398"/>
      <c r="AR237" s="256"/>
      <c r="AS237" s="165"/>
      <c r="AT237" s="165"/>
      <c r="AU237" s="165"/>
      <c r="AV237" s="165"/>
      <c r="AW237" s="605" t="s">
        <v>626</v>
      </c>
      <c r="AX237" s="165"/>
      <c r="AY237" s="165"/>
      <c r="AZ237" s="165"/>
      <c r="BA237" s="165"/>
      <c r="BB237" s="165"/>
      <c r="BC237" s="165"/>
      <c r="BD237" s="165"/>
      <c r="BE237" s="165"/>
      <c r="BF237" s="165"/>
      <c r="BG237" s="165"/>
      <c r="BH237" s="165"/>
      <c r="BI237" s="165"/>
      <c r="BJ237" s="165"/>
      <c r="BK237" s="165"/>
      <c r="BL237" s="165"/>
      <c r="BM237" s="165"/>
      <c r="BN237" s="165"/>
      <c r="BO237" s="165"/>
      <c r="BP237" s="165"/>
      <c r="BQ237" s="165"/>
      <c r="BR237" s="165"/>
      <c r="BS237" s="165"/>
      <c r="BT237" s="165"/>
      <c r="BU237" s="165"/>
      <c r="BV237" s="165"/>
      <c r="BW237" s="165"/>
      <c r="BX237" s="165"/>
      <c r="BY237" s="165"/>
      <c r="BZ237" s="165"/>
      <c r="CA237" s="165"/>
      <c r="CB237" s="165"/>
      <c r="CC237" s="165"/>
      <c r="CD237" s="165"/>
      <c r="CE237" s="165"/>
      <c r="CF237" s="165"/>
      <c r="CG237" s="165"/>
      <c r="CH237" s="165"/>
      <c r="CI237" s="165"/>
      <c r="CJ237" s="165"/>
      <c r="CK237" s="165"/>
      <c r="CL237" s="165"/>
      <c r="CM237" s="165"/>
      <c r="CN237" s="165"/>
      <c r="CO237" s="165"/>
      <c r="CP237" s="165"/>
      <c r="CQ237" s="165"/>
      <c r="CR237" s="165"/>
      <c r="CS237" s="165"/>
      <c r="CT237" s="165"/>
      <c r="CU237" s="165"/>
      <c r="CV237" s="165"/>
      <c r="CW237" s="165"/>
      <c r="CX237" s="165"/>
      <c r="CY237" s="165"/>
      <c r="CZ237" s="165"/>
      <c r="DA237" s="165"/>
      <c r="DB237" s="165"/>
      <c r="DC237" s="165"/>
      <c r="DD237" s="165"/>
      <c r="DE237" s="165"/>
      <c r="DF237" s="165"/>
      <c r="DG237" s="165"/>
      <c r="DH237" s="165"/>
      <c r="DI237" s="165"/>
      <c r="DJ237" s="165"/>
      <c r="DK237" s="165"/>
      <c r="DL237" s="165"/>
      <c r="DM237" s="165"/>
      <c r="DN237" s="165"/>
      <c r="DO237" s="165"/>
      <c r="DP237" s="165"/>
      <c r="DQ237" s="165"/>
      <c r="DR237" s="165"/>
      <c r="DS237" s="165"/>
      <c r="DT237" s="165"/>
      <c r="DU237" s="165"/>
      <c r="DV237" s="165"/>
      <c r="DW237" s="165"/>
      <c r="DX237" s="165"/>
      <c r="DY237" s="165"/>
      <c r="DZ237" s="165"/>
      <c r="EA237" s="165"/>
      <c r="EB237" s="165"/>
      <c r="EC237" s="165"/>
      <c r="ED237" s="165"/>
      <c r="EE237" s="165"/>
      <c r="EF237" s="165"/>
      <c r="EG237" s="165"/>
      <c r="EH237" s="165"/>
      <c r="EI237" s="165"/>
      <c r="EJ237" s="165"/>
      <c r="EK237" s="165"/>
      <c r="EL237" s="165"/>
      <c r="EM237" s="165"/>
      <c r="EN237" s="165"/>
      <c r="EO237" s="165"/>
      <c r="EP237" s="165"/>
      <c r="EQ237" s="165"/>
      <c r="ER237" s="165"/>
      <c r="ES237" s="165"/>
      <c r="ET237" s="165"/>
      <c r="EU237" s="165"/>
      <c r="EV237" s="165"/>
      <c r="EW237" s="165"/>
      <c r="EX237" s="165"/>
      <c r="EY237" s="165"/>
      <c r="EZ237" s="165"/>
      <c r="FA237" s="165"/>
      <c r="FB237" s="165"/>
      <c r="FC237" s="165"/>
      <c r="FD237" s="165"/>
      <c r="FE237" s="165"/>
      <c r="FF237" s="165"/>
      <c r="FG237" s="165"/>
      <c r="FH237" s="165"/>
      <c r="FI237" s="165"/>
      <c r="FJ237" s="165"/>
      <c r="FK237" s="165"/>
      <c r="FL237" s="165"/>
      <c r="FM237" s="165"/>
      <c r="FN237" s="165"/>
      <c r="FO237" s="165"/>
      <c r="FP237" s="165"/>
      <c r="FQ237" s="165"/>
      <c r="FR237" s="165"/>
      <c r="FS237" s="165"/>
      <c r="FT237" s="165"/>
      <c r="FU237" s="165"/>
      <c r="FV237" s="165"/>
      <c r="FW237" s="165"/>
      <c r="FX237" s="165"/>
    </row>
    <row r="238" spans="2:180" s="162" customFormat="1" ht="14.25" hidden="1" customHeight="1">
      <c r="B238" s="370"/>
      <c r="C238" s="47" t="s">
        <v>153</v>
      </c>
      <c r="D238" s="957"/>
      <c r="E238" s="958"/>
      <c r="F238" s="958"/>
      <c r="G238" s="958"/>
      <c r="H238" s="958"/>
      <c r="I238" s="958"/>
      <c r="J238" s="958"/>
      <c r="K238" s="958"/>
      <c r="L238" s="958"/>
      <c r="M238" s="958"/>
      <c r="N238" s="958"/>
      <c r="O238" s="958"/>
      <c r="P238" s="958"/>
      <c r="Q238" s="958"/>
      <c r="R238" s="959"/>
      <c r="S238" s="392">
        <f t="shared" si="9"/>
        <v>0</v>
      </c>
      <c r="T238" s="52"/>
      <c r="U238" s="53"/>
      <c r="V238" s="52"/>
      <c r="W238" s="45"/>
      <c r="X238" s="52"/>
      <c r="Y238" s="53"/>
      <c r="Z238" s="395"/>
      <c r="AA238" s="396"/>
      <c r="AB238" s="395"/>
      <c r="AC238" s="53"/>
      <c r="AD238" s="397"/>
      <c r="AE238" s="398"/>
      <c r="AF238" s="397"/>
      <c r="AG238" s="398"/>
      <c r="AH238" s="397"/>
      <c r="AI238" s="398"/>
      <c r="AJ238" s="397"/>
      <c r="AK238" s="398"/>
      <c r="AL238" s="397"/>
      <c r="AM238" s="398"/>
      <c r="AN238" s="397"/>
      <c r="AO238" s="398"/>
      <c r="AP238" s="397"/>
      <c r="AQ238" s="398"/>
      <c r="AR238" s="256"/>
      <c r="AS238" s="165"/>
      <c r="AT238" s="165"/>
      <c r="AU238" s="165"/>
      <c r="AV238" s="165"/>
      <c r="AW238" s="605" t="s">
        <v>627</v>
      </c>
      <c r="AX238" s="165"/>
      <c r="AY238" s="165"/>
      <c r="AZ238" s="165"/>
      <c r="BA238" s="165"/>
      <c r="BB238" s="165"/>
      <c r="BC238" s="165"/>
      <c r="BD238" s="165"/>
      <c r="BE238" s="165"/>
      <c r="BF238" s="165"/>
      <c r="BG238" s="165"/>
      <c r="BH238" s="165"/>
      <c r="BI238" s="165"/>
      <c r="BJ238" s="165"/>
      <c r="BK238" s="165"/>
      <c r="BL238" s="165"/>
      <c r="BM238" s="165"/>
      <c r="BN238" s="165"/>
      <c r="BO238" s="165"/>
      <c r="BP238" s="165"/>
      <c r="BQ238" s="165"/>
      <c r="BR238" s="165"/>
      <c r="BS238" s="165"/>
      <c r="BT238" s="165"/>
      <c r="BU238" s="165"/>
      <c r="BV238" s="165"/>
      <c r="BW238" s="165"/>
      <c r="BX238" s="165"/>
      <c r="BY238" s="165"/>
      <c r="BZ238" s="165"/>
      <c r="CA238" s="165"/>
      <c r="CB238" s="165"/>
      <c r="CC238" s="165"/>
      <c r="CD238" s="165"/>
      <c r="CE238" s="165"/>
      <c r="CF238" s="165"/>
      <c r="CG238" s="165"/>
      <c r="CH238" s="165"/>
      <c r="CI238" s="165"/>
      <c r="CJ238" s="165"/>
      <c r="CK238" s="165"/>
      <c r="CL238" s="165"/>
      <c r="CM238" s="165"/>
      <c r="CN238" s="165"/>
      <c r="CO238" s="165"/>
      <c r="CP238" s="165"/>
      <c r="CQ238" s="165"/>
      <c r="CR238" s="165"/>
      <c r="CS238" s="165"/>
      <c r="CT238" s="165"/>
      <c r="CU238" s="165"/>
      <c r="CV238" s="165"/>
      <c r="CW238" s="165"/>
      <c r="CX238" s="165"/>
      <c r="CY238" s="165"/>
      <c r="CZ238" s="165"/>
      <c r="DA238" s="165"/>
      <c r="DB238" s="165"/>
      <c r="DC238" s="165"/>
      <c r="DD238" s="165"/>
      <c r="DE238" s="165"/>
      <c r="DF238" s="165"/>
      <c r="DG238" s="165"/>
      <c r="DH238" s="165"/>
      <c r="DI238" s="165"/>
      <c r="DJ238" s="165"/>
      <c r="DK238" s="165"/>
      <c r="DL238" s="165"/>
      <c r="DM238" s="165"/>
      <c r="DN238" s="165"/>
      <c r="DO238" s="165"/>
      <c r="DP238" s="165"/>
      <c r="DQ238" s="165"/>
      <c r="DR238" s="165"/>
      <c r="DS238" s="165"/>
      <c r="DT238" s="165"/>
      <c r="DU238" s="165"/>
      <c r="DV238" s="165"/>
      <c r="DW238" s="165"/>
      <c r="DX238" s="165"/>
      <c r="DY238" s="165"/>
      <c r="DZ238" s="165"/>
      <c r="EA238" s="165"/>
      <c r="EB238" s="165"/>
      <c r="EC238" s="165"/>
      <c r="ED238" s="165"/>
      <c r="EE238" s="165"/>
      <c r="EF238" s="165"/>
      <c r="EG238" s="165"/>
      <c r="EH238" s="165"/>
      <c r="EI238" s="165"/>
      <c r="EJ238" s="165"/>
      <c r="EK238" s="165"/>
      <c r="EL238" s="165"/>
      <c r="EM238" s="165"/>
      <c r="EN238" s="165"/>
      <c r="EO238" s="165"/>
      <c r="EP238" s="165"/>
      <c r="EQ238" s="165"/>
      <c r="ER238" s="165"/>
      <c r="ES238" s="165"/>
      <c r="ET238" s="165"/>
      <c r="EU238" s="165"/>
      <c r="EV238" s="165"/>
      <c r="EW238" s="165"/>
      <c r="EX238" s="165"/>
      <c r="EY238" s="165"/>
      <c r="EZ238" s="165"/>
      <c r="FA238" s="165"/>
      <c r="FB238" s="165"/>
      <c r="FC238" s="165"/>
      <c r="FD238" s="165"/>
      <c r="FE238" s="165"/>
      <c r="FF238" s="165"/>
      <c r="FG238" s="165"/>
      <c r="FH238" s="165"/>
      <c r="FI238" s="165"/>
      <c r="FJ238" s="165"/>
      <c r="FK238" s="165"/>
      <c r="FL238" s="165"/>
      <c r="FM238" s="165"/>
      <c r="FN238" s="165"/>
      <c r="FO238" s="165"/>
      <c r="FP238" s="165"/>
      <c r="FQ238" s="165"/>
      <c r="FR238" s="165"/>
      <c r="FS238" s="165"/>
      <c r="FT238" s="165"/>
      <c r="FU238" s="165"/>
      <c r="FV238" s="165"/>
      <c r="FW238" s="165"/>
      <c r="FX238" s="165"/>
    </row>
    <row r="239" spans="2:180" s="162" customFormat="1" ht="14.25" hidden="1" customHeight="1">
      <c r="B239" s="370"/>
      <c r="C239" s="47" t="s">
        <v>154</v>
      </c>
      <c r="D239" s="963"/>
      <c r="E239" s="964"/>
      <c r="F239" s="964"/>
      <c r="G239" s="964"/>
      <c r="H239" s="964"/>
      <c r="I239" s="964"/>
      <c r="J239" s="964"/>
      <c r="K239" s="964"/>
      <c r="L239" s="964"/>
      <c r="M239" s="964"/>
      <c r="N239" s="964"/>
      <c r="O239" s="964"/>
      <c r="P239" s="964"/>
      <c r="Q239" s="964"/>
      <c r="R239" s="965"/>
      <c r="S239" s="392">
        <f t="shared" si="9"/>
        <v>0</v>
      </c>
      <c r="T239" s="52"/>
      <c r="U239" s="53"/>
      <c r="V239" s="52"/>
      <c r="W239" s="45"/>
      <c r="X239" s="52"/>
      <c r="Y239" s="53"/>
      <c r="Z239" s="395"/>
      <c r="AA239" s="396"/>
      <c r="AB239" s="395"/>
      <c r="AC239" s="53"/>
      <c r="AD239" s="397"/>
      <c r="AE239" s="398"/>
      <c r="AF239" s="397"/>
      <c r="AG239" s="398"/>
      <c r="AH239" s="397"/>
      <c r="AI239" s="398"/>
      <c r="AJ239" s="397"/>
      <c r="AK239" s="398"/>
      <c r="AL239" s="397"/>
      <c r="AM239" s="398"/>
      <c r="AN239" s="397"/>
      <c r="AO239" s="398"/>
      <c r="AP239" s="397"/>
      <c r="AQ239" s="398"/>
      <c r="AR239" s="256"/>
      <c r="AS239" s="165"/>
      <c r="AT239" s="165"/>
      <c r="AU239" s="165"/>
      <c r="AV239" s="165"/>
      <c r="AW239" s="605" t="s">
        <v>628</v>
      </c>
      <c r="AX239" s="165"/>
      <c r="AY239" s="165"/>
      <c r="AZ239" s="165"/>
      <c r="BA239" s="165"/>
      <c r="BB239" s="165"/>
      <c r="BC239" s="165"/>
      <c r="BD239" s="165"/>
      <c r="BE239" s="165"/>
      <c r="BF239" s="165"/>
      <c r="BG239" s="165"/>
      <c r="BH239" s="165"/>
      <c r="BI239" s="165"/>
      <c r="BJ239" s="165"/>
      <c r="BK239" s="165"/>
      <c r="BL239" s="165"/>
      <c r="BM239" s="165"/>
      <c r="BN239" s="165"/>
      <c r="BO239" s="165"/>
      <c r="BP239" s="165"/>
      <c r="BQ239" s="165"/>
      <c r="BR239" s="165"/>
      <c r="BS239" s="165"/>
      <c r="BT239" s="165"/>
      <c r="BU239" s="165"/>
      <c r="BV239" s="165"/>
      <c r="BW239" s="165"/>
      <c r="BX239" s="165"/>
      <c r="BY239" s="165"/>
      <c r="BZ239" s="165"/>
      <c r="CA239" s="165"/>
      <c r="CB239" s="165"/>
      <c r="CC239" s="165"/>
      <c r="CD239" s="165"/>
      <c r="CE239" s="165"/>
      <c r="CF239" s="165"/>
      <c r="CG239" s="165"/>
      <c r="CH239" s="165"/>
      <c r="CI239" s="165"/>
      <c r="CJ239" s="165"/>
      <c r="CK239" s="165"/>
      <c r="CL239" s="165"/>
      <c r="CM239" s="165"/>
      <c r="CN239" s="165"/>
      <c r="CO239" s="165"/>
      <c r="CP239" s="165"/>
      <c r="CQ239" s="165"/>
      <c r="CR239" s="165"/>
      <c r="CS239" s="165"/>
      <c r="CT239" s="165"/>
      <c r="CU239" s="165"/>
      <c r="CV239" s="165"/>
      <c r="CW239" s="165"/>
      <c r="CX239" s="165"/>
      <c r="CY239" s="165"/>
      <c r="CZ239" s="165"/>
      <c r="DA239" s="165"/>
      <c r="DB239" s="165"/>
      <c r="DC239" s="165"/>
      <c r="DD239" s="165"/>
      <c r="DE239" s="165"/>
      <c r="DF239" s="165"/>
      <c r="DG239" s="165"/>
      <c r="DH239" s="165"/>
      <c r="DI239" s="165"/>
      <c r="DJ239" s="165"/>
      <c r="DK239" s="165"/>
      <c r="DL239" s="165"/>
      <c r="DM239" s="165"/>
      <c r="DN239" s="165"/>
      <c r="DO239" s="165"/>
      <c r="DP239" s="165"/>
      <c r="DQ239" s="165"/>
      <c r="DR239" s="165"/>
      <c r="DS239" s="165"/>
      <c r="DT239" s="165"/>
      <c r="DU239" s="165"/>
      <c r="DV239" s="165"/>
      <c r="DW239" s="165"/>
      <c r="DX239" s="165"/>
      <c r="DY239" s="165"/>
      <c r="DZ239" s="165"/>
      <c r="EA239" s="165"/>
      <c r="EB239" s="165"/>
      <c r="EC239" s="165"/>
      <c r="ED239" s="165"/>
      <c r="EE239" s="165"/>
      <c r="EF239" s="165"/>
      <c r="EG239" s="165"/>
      <c r="EH239" s="165"/>
      <c r="EI239" s="165"/>
      <c r="EJ239" s="165"/>
      <c r="EK239" s="165"/>
      <c r="EL239" s="165"/>
      <c r="EM239" s="165"/>
      <c r="EN239" s="165"/>
      <c r="EO239" s="165"/>
      <c r="EP239" s="165"/>
      <c r="EQ239" s="165"/>
      <c r="ER239" s="165"/>
      <c r="ES239" s="165"/>
      <c r="ET239" s="165"/>
      <c r="EU239" s="165"/>
      <c r="EV239" s="165"/>
      <c r="EW239" s="165"/>
      <c r="EX239" s="165"/>
      <c r="EY239" s="165"/>
      <c r="EZ239" s="165"/>
      <c r="FA239" s="165"/>
      <c r="FB239" s="165"/>
      <c r="FC239" s="165"/>
      <c r="FD239" s="165"/>
      <c r="FE239" s="165"/>
      <c r="FF239" s="165"/>
      <c r="FG239" s="165"/>
      <c r="FH239" s="165"/>
      <c r="FI239" s="165"/>
      <c r="FJ239" s="165"/>
      <c r="FK239" s="165"/>
      <c r="FL239" s="165"/>
      <c r="FM239" s="165"/>
      <c r="FN239" s="165"/>
      <c r="FO239" s="165"/>
      <c r="FP239" s="165"/>
      <c r="FQ239" s="165"/>
      <c r="FR239" s="165"/>
      <c r="FS239" s="165"/>
      <c r="FT239" s="165"/>
      <c r="FU239" s="165"/>
      <c r="FV239" s="165"/>
      <c r="FW239" s="165"/>
      <c r="FX239" s="165"/>
    </row>
    <row r="240" spans="2:180" s="162" customFormat="1" ht="14.25" hidden="1" customHeight="1">
      <c r="B240" s="370"/>
      <c r="C240" s="47" t="s">
        <v>155</v>
      </c>
      <c r="D240" s="957"/>
      <c r="E240" s="958"/>
      <c r="F240" s="958"/>
      <c r="G240" s="958"/>
      <c r="H240" s="958"/>
      <c r="I240" s="958"/>
      <c r="J240" s="958"/>
      <c r="K240" s="958"/>
      <c r="L240" s="958"/>
      <c r="M240" s="958"/>
      <c r="N240" s="958"/>
      <c r="O240" s="958"/>
      <c r="P240" s="958"/>
      <c r="Q240" s="958"/>
      <c r="R240" s="959"/>
      <c r="S240" s="392">
        <f t="shared" si="9"/>
        <v>0</v>
      </c>
      <c r="T240" s="52"/>
      <c r="U240" s="53"/>
      <c r="V240" s="52"/>
      <c r="W240" s="45"/>
      <c r="X240" s="52"/>
      <c r="Y240" s="53"/>
      <c r="Z240" s="395"/>
      <c r="AA240" s="396"/>
      <c r="AB240" s="395"/>
      <c r="AC240" s="53"/>
      <c r="AD240" s="397"/>
      <c r="AE240" s="398"/>
      <c r="AF240" s="397"/>
      <c r="AG240" s="398"/>
      <c r="AH240" s="397"/>
      <c r="AI240" s="398"/>
      <c r="AJ240" s="397"/>
      <c r="AK240" s="398"/>
      <c r="AL240" s="397"/>
      <c r="AM240" s="398"/>
      <c r="AN240" s="397"/>
      <c r="AO240" s="398"/>
      <c r="AP240" s="397"/>
      <c r="AQ240" s="398"/>
      <c r="AR240" s="256"/>
      <c r="AS240" s="165"/>
      <c r="AT240" s="165"/>
      <c r="AU240" s="165"/>
      <c r="AV240" s="165"/>
      <c r="AW240" s="605" t="s">
        <v>629</v>
      </c>
      <c r="AX240" s="165"/>
      <c r="AY240" s="165"/>
      <c r="AZ240" s="165"/>
      <c r="BA240" s="165"/>
      <c r="BB240" s="165"/>
      <c r="BC240" s="165"/>
      <c r="BD240" s="165"/>
      <c r="BE240" s="165"/>
      <c r="BF240" s="165"/>
      <c r="BG240" s="165"/>
      <c r="BH240" s="165"/>
      <c r="BI240" s="165"/>
      <c r="BJ240" s="165"/>
      <c r="BK240" s="165"/>
      <c r="BL240" s="165"/>
      <c r="BM240" s="165"/>
      <c r="BN240" s="165"/>
      <c r="BO240" s="165"/>
      <c r="BP240" s="165"/>
      <c r="BQ240" s="165"/>
      <c r="BR240" s="165"/>
      <c r="BS240" s="165"/>
      <c r="BT240" s="165"/>
      <c r="BU240" s="165"/>
      <c r="BV240" s="165"/>
      <c r="BW240" s="165"/>
      <c r="BX240" s="165"/>
      <c r="BY240" s="165"/>
      <c r="BZ240" s="165"/>
      <c r="CA240" s="165"/>
      <c r="CB240" s="165"/>
      <c r="CC240" s="165"/>
      <c r="CD240" s="165"/>
      <c r="CE240" s="165"/>
      <c r="CF240" s="165"/>
      <c r="CG240" s="165"/>
      <c r="CH240" s="165"/>
      <c r="CI240" s="165"/>
      <c r="CJ240" s="165"/>
      <c r="CK240" s="165"/>
      <c r="CL240" s="165"/>
      <c r="CM240" s="165"/>
      <c r="CN240" s="165"/>
      <c r="CO240" s="165"/>
      <c r="CP240" s="165"/>
      <c r="CQ240" s="165"/>
      <c r="CR240" s="165"/>
      <c r="CS240" s="165"/>
      <c r="CT240" s="165"/>
      <c r="CU240" s="165"/>
      <c r="CV240" s="165"/>
      <c r="CW240" s="165"/>
      <c r="CX240" s="165"/>
      <c r="CY240" s="165"/>
      <c r="CZ240" s="165"/>
      <c r="DA240" s="165"/>
      <c r="DB240" s="165"/>
      <c r="DC240" s="165"/>
      <c r="DD240" s="165"/>
      <c r="DE240" s="165"/>
      <c r="DF240" s="165"/>
      <c r="DG240" s="165"/>
      <c r="DH240" s="165"/>
      <c r="DI240" s="165"/>
      <c r="DJ240" s="165"/>
      <c r="DK240" s="165"/>
      <c r="DL240" s="165"/>
      <c r="DM240" s="165"/>
      <c r="DN240" s="165"/>
      <c r="DO240" s="165"/>
      <c r="DP240" s="165"/>
      <c r="DQ240" s="165"/>
      <c r="DR240" s="165"/>
      <c r="DS240" s="165"/>
      <c r="DT240" s="165"/>
      <c r="DU240" s="165"/>
      <c r="DV240" s="165"/>
      <c r="DW240" s="165"/>
      <c r="DX240" s="165"/>
      <c r="DY240" s="165"/>
      <c r="DZ240" s="165"/>
      <c r="EA240" s="165"/>
      <c r="EB240" s="165"/>
      <c r="EC240" s="165"/>
      <c r="ED240" s="165"/>
      <c r="EE240" s="165"/>
      <c r="EF240" s="165"/>
      <c r="EG240" s="165"/>
      <c r="EH240" s="165"/>
      <c r="EI240" s="165"/>
      <c r="EJ240" s="165"/>
      <c r="EK240" s="165"/>
      <c r="EL240" s="165"/>
      <c r="EM240" s="165"/>
      <c r="EN240" s="165"/>
      <c r="EO240" s="165"/>
      <c r="EP240" s="165"/>
      <c r="EQ240" s="165"/>
      <c r="ER240" s="165"/>
      <c r="ES240" s="165"/>
      <c r="ET240" s="165"/>
      <c r="EU240" s="165"/>
      <c r="EV240" s="165"/>
      <c r="EW240" s="165"/>
      <c r="EX240" s="165"/>
      <c r="EY240" s="165"/>
      <c r="EZ240" s="165"/>
      <c r="FA240" s="165"/>
      <c r="FB240" s="165"/>
      <c r="FC240" s="165"/>
      <c r="FD240" s="165"/>
      <c r="FE240" s="165"/>
      <c r="FF240" s="165"/>
      <c r="FG240" s="165"/>
      <c r="FH240" s="165"/>
      <c r="FI240" s="165"/>
      <c r="FJ240" s="165"/>
      <c r="FK240" s="165"/>
      <c r="FL240" s="165"/>
      <c r="FM240" s="165"/>
      <c r="FN240" s="165"/>
      <c r="FO240" s="165"/>
      <c r="FP240" s="165"/>
      <c r="FQ240" s="165"/>
      <c r="FR240" s="165"/>
      <c r="FS240" s="165"/>
      <c r="FT240" s="165"/>
      <c r="FU240" s="165"/>
      <c r="FV240" s="165"/>
      <c r="FW240" s="165"/>
      <c r="FX240" s="165"/>
    </row>
    <row r="241" spans="1:180" s="162" customFormat="1" ht="14.25" hidden="1" customHeight="1">
      <c r="B241" s="370"/>
      <c r="C241" s="47" t="s">
        <v>156</v>
      </c>
      <c r="D241" s="957"/>
      <c r="E241" s="958"/>
      <c r="F241" s="958"/>
      <c r="G241" s="958"/>
      <c r="H241" s="958"/>
      <c r="I241" s="958"/>
      <c r="J241" s="958"/>
      <c r="K241" s="958"/>
      <c r="L241" s="958"/>
      <c r="M241" s="958"/>
      <c r="N241" s="958"/>
      <c r="O241" s="958"/>
      <c r="P241" s="958"/>
      <c r="Q241" s="958"/>
      <c r="R241" s="959"/>
      <c r="S241" s="392">
        <f t="shared" si="9"/>
        <v>0</v>
      </c>
      <c r="T241" s="52"/>
      <c r="U241" s="53"/>
      <c r="V241" s="52"/>
      <c r="W241" s="45"/>
      <c r="X241" s="52"/>
      <c r="Y241" s="53"/>
      <c r="Z241" s="395"/>
      <c r="AA241" s="396"/>
      <c r="AB241" s="395"/>
      <c r="AC241" s="53"/>
      <c r="AD241" s="397"/>
      <c r="AE241" s="398"/>
      <c r="AF241" s="397"/>
      <c r="AG241" s="398"/>
      <c r="AH241" s="397"/>
      <c r="AI241" s="398"/>
      <c r="AJ241" s="397"/>
      <c r="AK241" s="398"/>
      <c r="AL241" s="397"/>
      <c r="AM241" s="398"/>
      <c r="AN241" s="397"/>
      <c r="AO241" s="398"/>
      <c r="AP241" s="397"/>
      <c r="AQ241" s="398"/>
      <c r="AR241" s="256"/>
      <c r="AS241" s="165"/>
      <c r="AT241" s="165"/>
      <c r="AU241" s="165"/>
      <c r="AV241" s="165"/>
      <c r="AW241" s="605" t="s">
        <v>630</v>
      </c>
      <c r="AX241" s="165"/>
      <c r="AY241" s="165"/>
      <c r="AZ241" s="165"/>
      <c r="BA241" s="165"/>
      <c r="BB241" s="165"/>
      <c r="BC241" s="165"/>
      <c r="BD241" s="165"/>
      <c r="BE241" s="165"/>
      <c r="BF241" s="165"/>
      <c r="BG241" s="165"/>
      <c r="BH241" s="165"/>
      <c r="BI241" s="165"/>
      <c r="BJ241" s="165"/>
      <c r="BK241" s="165"/>
      <c r="BL241" s="165"/>
      <c r="BM241" s="165"/>
      <c r="BN241" s="165"/>
      <c r="BO241" s="165"/>
      <c r="BP241" s="165"/>
      <c r="BQ241" s="165"/>
      <c r="BR241" s="165"/>
      <c r="BS241" s="165"/>
      <c r="BT241" s="165"/>
      <c r="BU241" s="165"/>
      <c r="BV241" s="165"/>
      <c r="BW241" s="165"/>
      <c r="BX241" s="165"/>
      <c r="BY241" s="165"/>
      <c r="BZ241" s="165"/>
      <c r="CA241" s="165"/>
      <c r="CB241" s="165"/>
      <c r="CC241" s="165"/>
      <c r="CD241" s="165"/>
      <c r="CE241" s="165"/>
      <c r="CF241" s="165"/>
      <c r="CG241" s="165"/>
      <c r="CH241" s="165"/>
      <c r="CI241" s="165"/>
      <c r="CJ241" s="165"/>
      <c r="CK241" s="165"/>
      <c r="CL241" s="165"/>
      <c r="CM241" s="165"/>
      <c r="CN241" s="165"/>
      <c r="CO241" s="165"/>
      <c r="CP241" s="165"/>
      <c r="CQ241" s="165"/>
      <c r="CR241" s="165"/>
      <c r="CS241" s="165"/>
      <c r="CT241" s="165"/>
      <c r="CU241" s="165"/>
      <c r="CV241" s="165"/>
      <c r="CW241" s="165"/>
      <c r="CX241" s="165"/>
      <c r="CY241" s="165"/>
      <c r="CZ241" s="165"/>
      <c r="DA241" s="165"/>
      <c r="DB241" s="165"/>
      <c r="DC241" s="165"/>
      <c r="DD241" s="165"/>
      <c r="DE241" s="165"/>
      <c r="DF241" s="165"/>
      <c r="DG241" s="165"/>
      <c r="DH241" s="165"/>
      <c r="DI241" s="165"/>
      <c r="DJ241" s="165"/>
      <c r="DK241" s="165"/>
      <c r="DL241" s="165"/>
      <c r="DM241" s="165"/>
      <c r="DN241" s="165"/>
      <c r="DO241" s="165"/>
      <c r="DP241" s="165"/>
      <c r="DQ241" s="165"/>
      <c r="DR241" s="165"/>
      <c r="DS241" s="165"/>
      <c r="DT241" s="165"/>
      <c r="DU241" s="165"/>
      <c r="DV241" s="165"/>
      <c r="DW241" s="165"/>
      <c r="DX241" s="165"/>
      <c r="DY241" s="165"/>
      <c r="DZ241" s="165"/>
      <c r="EA241" s="165"/>
      <c r="EB241" s="165"/>
      <c r="EC241" s="165"/>
      <c r="ED241" s="165"/>
      <c r="EE241" s="165"/>
      <c r="EF241" s="165"/>
      <c r="EG241" s="165"/>
      <c r="EH241" s="165"/>
      <c r="EI241" s="165"/>
      <c r="EJ241" s="165"/>
      <c r="EK241" s="165"/>
      <c r="EL241" s="165"/>
      <c r="EM241" s="165"/>
      <c r="EN241" s="165"/>
      <c r="EO241" s="165"/>
      <c r="EP241" s="165"/>
      <c r="EQ241" s="165"/>
      <c r="ER241" s="165"/>
      <c r="ES241" s="165"/>
      <c r="ET241" s="165"/>
      <c r="EU241" s="165"/>
      <c r="EV241" s="165"/>
      <c r="EW241" s="165"/>
      <c r="EX241" s="165"/>
      <c r="EY241" s="165"/>
      <c r="EZ241" s="165"/>
      <c r="FA241" s="165"/>
      <c r="FB241" s="165"/>
      <c r="FC241" s="165"/>
      <c r="FD241" s="165"/>
      <c r="FE241" s="165"/>
      <c r="FF241" s="165"/>
      <c r="FG241" s="165"/>
      <c r="FH241" s="165"/>
      <c r="FI241" s="165"/>
      <c r="FJ241" s="165"/>
      <c r="FK241" s="165"/>
      <c r="FL241" s="165"/>
      <c r="FM241" s="165"/>
      <c r="FN241" s="165"/>
      <c r="FO241" s="165"/>
      <c r="FP241" s="165"/>
      <c r="FQ241" s="165"/>
      <c r="FR241" s="165"/>
      <c r="FS241" s="165"/>
      <c r="FT241" s="165"/>
      <c r="FU241" s="165"/>
      <c r="FV241" s="165"/>
      <c r="FW241" s="165"/>
      <c r="FX241" s="165"/>
    </row>
    <row r="242" spans="1:180" s="162" customFormat="1" ht="14.25" hidden="1" customHeight="1" thickBot="1">
      <c r="B242" s="370"/>
      <c r="C242" s="47" t="s">
        <v>157</v>
      </c>
      <c r="D242" s="960"/>
      <c r="E242" s="961"/>
      <c r="F242" s="961"/>
      <c r="G242" s="961"/>
      <c r="H242" s="961"/>
      <c r="I242" s="961"/>
      <c r="J242" s="961"/>
      <c r="K242" s="961"/>
      <c r="L242" s="961"/>
      <c r="M242" s="961"/>
      <c r="N242" s="961"/>
      <c r="O242" s="961"/>
      <c r="P242" s="961"/>
      <c r="Q242" s="961"/>
      <c r="R242" s="962"/>
      <c r="S242" s="392">
        <f t="shared" si="9"/>
        <v>0</v>
      </c>
      <c r="T242" s="55"/>
      <c r="U242" s="56"/>
      <c r="V242" s="55"/>
      <c r="W242" s="57"/>
      <c r="X242" s="55"/>
      <c r="Y242" s="56"/>
      <c r="Z242" s="384"/>
      <c r="AA242" s="385"/>
      <c r="AB242" s="384"/>
      <c r="AC242" s="56"/>
      <c r="AD242" s="399"/>
      <c r="AE242" s="400"/>
      <c r="AF242" s="399"/>
      <c r="AG242" s="400"/>
      <c r="AH242" s="399"/>
      <c r="AI242" s="400"/>
      <c r="AJ242" s="399"/>
      <c r="AK242" s="400"/>
      <c r="AL242" s="399"/>
      <c r="AM242" s="400"/>
      <c r="AN242" s="399"/>
      <c r="AO242" s="400"/>
      <c r="AP242" s="399"/>
      <c r="AQ242" s="400"/>
      <c r="AR242" s="256"/>
      <c r="AS242" s="165"/>
      <c r="AT242" s="165"/>
      <c r="AU242" s="165"/>
      <c r="AV242" s="165"/>
      <c r="AW242" s="605" t="s">
        <v>631</v>
      </c>
      <c r="AX242" s="165"/>
      <c r="AY242" s="165"/>
      <c r="AZ242" s="165"/>
      <c r="BA242" s="165"/>
      <c r="BB242" s="165"/>
      <c r="BC242" s="165"/>
      <c r="BD242" s="165"/>
      <c r="BE242" s="165"/>
      <c r="BF242" s="165"/>
      <c r="BG242" s="165"/>
      <c r="BH242" s="165"/>
      <c r="BI242" s="165"/>
      <c r="BJ242" s="165"/>
      <c r="BK242" s="165"/>
      <c r="BL242" s="165"/>
      <c r="BM242" s="165"/>
      <c r="BN242" s="165"/>
      <c r="BO242" s="165"/>
      <c r="BP242" s="165"/>
      <c r="BQ242" s="165"/>
      <c r="BR242" s="165"/>
      <c r="BS242" s="165"/>
      <c r="BT242" s="165"/>
      <c r="BU242" s="165"/>
      <c r="BV242" s="165"/>
      <c r="BW242" s="165"/>
      <c r="BX242" s="165"/>
      <c r="BY242" s="165"/>
      <c r="BZ242" s="165"/>
      <c r="CA242" s="165"/>
      <c r="CB242" s="165"/>
      <c r="CC242" s="165"/>
      <c r="CD242" s="165"/>
      <c r="CE242" s="165"/>
      <c r="CF242" s="165"/>
      <c r="CG242" s="165"/>
      <c r="CH242" s="165"/>
      <c r="CI242" s="165"/>
      <c r="CJ242" s="165"/>
      <c r="CK242" s="165"/>
      <c r="CL242" s="165"/>
      <c r="CM242" s="165"/>
      <c r="CN242" s="165"/>
      <c r="CO242" s="165"/>
      <c r="CP242" s="165"/>
      <c r="CQ242" s="165"/>
      <c r="CR242" s="165"/>
      <c r="CS242" s="165"/>
      <c r="CT242" s="165"/>
      <c r="CU242" s="165"/>
      <c r="CV242" s="165"/>
      <c r="CW242" s="165"/>
      <c r="CX242" s="165"/>
      <c r="CY242" s="165"/>
      <c r="CZ242" s="165"/>
      <c r="DA242" s="165"/>
      <c r="DB242" s="165"/>
      <c r="DC242" s="165"/>
      <c r="DD242" s="165"/>
      <c r="DE242" s="165"/>
      <c r="DF242" s="165"/>
      <c r="DG242" s="165"/>
      <c r="DH242" s="165"/>
      <c r="DI242" s="165"/>
      <c r="DJ242" s="165"/>
      <c r="DK242" s="165"/>
      <c r="DL242" s="165"/>
      <c r="DM242" s="165"/>
      <c r="DN242" s="165"/>
      <c r="DO242" s="165"/>
      <c r="DP242" s="165"/>
      <c r="DQ242" s="165"/>
      <c r="DR242" s="165"/>
      <c r="DS242" s="165"/>
      <c r="DT242" s="165"/>
      <c r="DU242" s="165"/>
      <c r="DV242" s="165"/>
      <c r="DW242" s="165"/>
      <c r="DX242" s="165"/>
      <c r="DY242" s="165"/>
      <c r="DZ242" s="165"/>
      <c r="EA242" s="165"/>
      <c r="EB242" s="165"/>
      <c r="EC242" s="165"/>
      <c r="ED242" s="165"/>
      <c r="EE242" s="165"/>
      <c r="EF242" s="165"/>
      <c r="EG242" s="165"/>
      <c r="EH242" s="165"/>
      <c r="EI242" s="165"/>
      <c r="EJ242" s="165"/>
      <c r="EK242" s="165"/>
      <c r="EL242" s="165"/>
      <c r="EM242" s="165"/>
      <c r="EN242" s="165"/>
      <c r="EO242" s="165"/>
      <c r="EP242" s="165"/>
      <c r="EQ242" s="165"/>
      <c r="ER242" s="165"/>
      <c r="ES242" s="165"/>
      <c r="ET242" s="165"/>
      <c r="EU242" s="165"/>
      <c r="EV242" s="165"/>
      <c r="EW242" s="165"/>
      <c r="EX242" s="165"/>
      <c r="EY242" s="165"/>
      <c r="EZ242" s="165"/>
      <c r="FA242" s="165"/>
      <c r="FB242" s="165"/>
      <c r="FC242" s="165"/>
      <c r="FD242" s="165"/>
      <c r="FE242" s="165"/>
      <c r="FF242" s="165"/>
      <c r="FG242" s="165"/>
      <c r="FH242" s="165"/>
      <c r="FI242" s="165"/>
      <c r="FJ242" s="165"/>
      <c r="FK242" s="165"/>
      <c r="FL242" s="165"/>
      <c r="FM242" s="165"/>
      <c r="FN242" s="165"/>
      <c r="FO242" s="165"/>
      <c r="FP242" s="165"/>
      <c r="FQ242" s="165"/>
      <c r="FR242" s="165"/>
      <c r="FS242" s="165"/>
      <c r="FT242" s="165"/>
      <c r="FU242" s="165"/>
      <c r="FV242" s="165"/>
      <c r="FW242" s="165"/>
      <c r="FX242" s="165"/>
    </row>
    <row r="243" spans="1:180" s="162" customFormat="1" ht="14.25" hidden="1" customHeight="1" thickBot="1">
      <c r="B243" s="370"/>
      <c r="C243" s="375">
        <v>10</v>
      </c>
      <c r="D243" s="966">
        <f>+J140</f>
        <v>0</v>
      </c>
      <c r="E243" s="967"/>
      <c r="F243" s="967"/>
      <c r="G243" s="967"/>
      <c r="H243" s="967"/>
      <c r="I243" s="967"/>
      <c r="J243" s="967"/>
      <c r="K243" s="967"/>
      <c r="L243" s="967"/>
      <c r="M243" s="967"/>
      <c r="N243" s="967"/>
      <c r="O243" s="967"/>
      <c r="P243" s="967"/>
      <c r="Q243" s="967"/>
      <c r="R243" s="968"/>
      <c r="S243" s="376">
        <f>SUM(S244:S249)</f>
        <v>0</v>
      </c>
      <c r="T243" s="401"/>
      <c r="U243" s="402"/>
      <c r="V243" s="402"/>
      <c r="W243" s="402"/>
      <c r="X243" s="402"/>
      <c r="Y243" s="402"/>
      <c r="Z243" s="422"/>
      <c r="AA243" s="422"/>
      <c r="AB243" s="422"/>
      <c r="AC243" s="402"/>
      <c r="AD243" s="403"/>
      <c r="AE243" s="403"/>
      <c r="AF243" s="403"/>
      <c r="AG243" s="403"/>
      <c r="AH243" s="403"/>
      <c r="AI243" s="403"/>
      <c r="AJ243" s="403"/>
      <c r="AK243" s="403"/>
      <c r="AL243" s="403"/>
      <c r="AM243" s="403"/>
      <c r="AN243" s="403"/>
      <c r="AO243" s="403"/>
      <c r="AP243" s="403"/>
      <c r="AQ243" s="404"/>
      <c r="AR243" s="256"/>
      <c r="AS243" s="165"/>
      <c r="AT243" s="165"/>
      <c r="AU243" s="165"/>
      <c r="AV243" s="165"/>
      <c r="AW243" s="605" t="s">
        <v>632</v>
      </c>
      <c r="AX243" s="165"/>
      <c r="AY243" s="165"/>
      <c r="AZ243" s="165"/>
      <c r="BA243" s="165"/>
      <c r="BB243" s="165"/>
      <c r="BC243" s="165"/>
      <c r="BD243" s="165"/>
      <c r="BE243" s="165"/>
      <c r="BF243" s="165"/>
      <c r="BG243" s="165"/>
      <c r="BH243" s="165"/>
      <c r="BI243" s="165"/>
      <c r="BJ243" s="165"/>
      <c r="BK243" s="165"/>
      <c r="BL243" s="165"/>
      <c r="BM243" s="165"/>
      <c r="BN243" s="165"/>
      <c r="BO243" s="165"/>
      <c r="BP243" s="165"/>
      <c r="BQ243" s="165"/>
      <c r="BR243" s="165"/>
      <c r="BS243" s="165"/>
      <c r="BT243" s="165"/>
      <c r="BU243" s="165"/>
      <c r="BV243" s="165"/>
      <c r="BW243" s="165"/>
      <c r="BX243" s="165"/>
      <c r="BY243" s="165"/>
      <c r="BZ243" s="165"/>
      <c r="CA243" s="165"/>
      <c r="CB243" s="165"/>
      <c r="CC243" s="165"/>
      <c r="CD243" s="165"/>
      <c r="CE243" s="165"/>
      <c r="CF243" s="165"/>
      <c r="CG243" s="165"/>
      <c r="CH243" s="165"/>
      <c r="CI243" s="165"/>
      <c r="CJ243" s="165"/>
      <c r="CK243" s="165"/>
      <c r="CL243" s="165"/>
      <c r="CM243" s="165"/>
      <c r="CN243" s="165"/>
      <c r="CO243" s="165"/>
      <c r="CP243" s="165"/>
      <c r="CQ243" s="165"/>
      <c r="CR243" s="165"/>
      <c r="CS243" s="165"/>
      <c r="CT243" s="165"/>
      <c r="CU243" s="165"/>
      <c r="CV243" s="165"/>
      <c r="CW243" s="165"/>
      <c r="CX243" s="165"/>
      <c r="CY243" s="165"/>
      <c r="CZ243" s="165"/>
      <c r="DA243" s="165"/>
      <c r="DB243" s="165"/>
      <c r="DC243" s="165"/>
      <c r="DD243" s="165"/>
      <c r="DE243" s="165"/>
      <c r="DF243" s="165"/>
      <c r="DG243" s="165"/>
      <c r="DH243" s="165"/>
      <c r="DI243" s="165"/>
      <c r="DJ243" s="165"/>
      <c r="DK243" s="165"/>
      <c r="DL243" s="165"/>
      <c r="DM243" s="165"/>
      <c r="DN243" s="165"/>
      <c r="DO243" s="165"/>
      <c r="DP243" s="165"/>
      <c r="DQ243" s="165"/>
      <c r="DR243" s="165"/>
      <c r="DS243" s="165"/>
      <c r="DT243" s="165"/>
      <c r="DU243" s="165"/>
      <c r="DV243" s="165"/>
      <c r="DW243" s="165"/>
      <c r="DX243" s="165"/>
      <c r="DY243" s="165"/>
      <c r="DZ243" s="165"/>
      <c r="EA243" s="165"/>
      <c r="EB243" s="165"/>
      <c r="EC243" s="165"/>
      <c r="ED243" s="165"/>
      <c r="EE243" s="165"/>
      <c r="EF243" s="165"/>
      <c r="EG243" s="165"/>
      <c r="EH243" s="165"/>
      <c r="EI243" s="165"/>
      <c r="EJ243" s="165"/>
      <c r="EK243" s="165"/>
      <c r="EL243" s="165"/>
      <c r="EM243" s="165"/>
      <c r="EN243" s="165"/>
      <c r="EO243" s="165"/>
      <c r="EP243" s="165"/>
      <c r="EQ243" s="165"/>
      <c r="ER243" s="165"/>
      <c r="ES243" s="165"/>
      <c r="ET243" s="165"/>
      <c r="EU243" s="165"/>
      <c r="EV243" s="165"/>
      <c r="EW243" s="165"/>
      <c r="EX243" s="165"/>
      <c r="EY243" s="165"/>
      <c r="EZ243" s="165"/>
      <c r="FA243" s="165"/>
      <c r="FB243" s="165"/>
      <c r="FC243" s="165"/>
      <c r="FD243" s="165"/>
      <c r="FE243" s="165"/>
      <c r="FF243" s="165"/>
      <c r="FG243" s="165"/>
      <c r="FH243" s="165"/>
      <c r="FI243" s="165"/>
      <c r="FJ243" s="165"/>
      <c r="FK243" s="165"/>
      <c r="FL243" s="165"/>
      <c r="FM243" s="165"/>
      <c r="FN243" s="165"/>
      <c r="FO243" s="165"/>
      <c r="FP243" s="165"/>
      <c r="FQ243" s="165"/>
      <c r="FR243" s="165"/>
      <c r="FS243" s="165"/>
      <c r="FT243" s="165"/>
      <c r="FU243" s="165"/>
      <c r="FV243" s="165"/>
      <c r="FW243" s="165"/>
      <c r="FX243" s="165"/>
    </row>
    <row r="244" spans="1:180" s="162" customFormat="1" ht="14.25" hidden="1" customHeight="1">
      <c r="B244" s="370"/>
      <c r="C244" s="47" t="s">
        <v>158</v>
      </c>
      <c r="D244" s="963"/>
      <c r="E244" s="964"/>
      <c r="F244" s="964"/>
      <c r="G244" s="964"/>
      <c r="H244" s="964"/>
      <c r="I244" s="964"/>
      <c r="J244" s="964"/>
      <c r="K244" s="964"/>
      <c r="L244" s="964"/>
      <c r="M244" s="964"/>
      <c r="N244" s="964"/>
      <c r="O244" s="964"/>
      <c r="P244" s="964"/>
      <c r="Q244" s="964"/>
      <c r="R244" s="965"/>
      <c r="S244" s="392">
        <f t="shared" ref="S244:S249" si="10">SUM(T244:AQ244)</f>
        <v>0</v>
      </c>
      <c r="T244" s="48"/>
      <c r="U244" s="49"/>
      <c r="V244" s="48"/>
      <c r="W244" s="50"/>
      <c r="X244" s="48"/>
      <c r="Y244" s="49"/>
      <c r="Z244" s="379"/>
      <c r="AA244" s="378"/>
      <c r="AB244" s="379"/>
      <c r="AC244" s="49"/>
      <c r="AD244" s="393"/>
      <c r="AE244" s="394"/>
      <c r="AF244" s="393"/>
      <c r="AG244" s="394"/>
      <c r="AH244" s="393"/>
      <c r="AI244" s="394"/>
      <c r="AJ244" s="393"/>
      <c r="AK244" s="394"/>
      <c r="AL244" s="393"/>
      <c r="AM244" s="394"/>
      <c r="AN244" s="393"/>
      <c r="AO244" s="394"/>
      <c r="AP244" s="408"/>
      <c r="AQ244" s="398"/>
      <c r="AR244" s="256"/>
      <c r="AS244" s="165"/>
      <c r="AT244" s="165"/>
      <c r="AU244" s="165"/>
      <c r="AV244" s="165"/>
      <c r="AW244" s="605" t="s">
        <v>633</v>
      </c>
      <c r="AX244" s="165"/>
      <c r="AY244" s="165"/>
      <c r="AZ244" s="165"/>
      <c r="BA244" s="165"/>
      <c r="BB244" s="165"/>
      <c r="BC244" s="165"/>
      <c r="BD244" s="165"/>
      <c r="BE244" s="165"/>
      <c r="BF244" s="165"/>
      <c r="BG244" s="165"/>
      <c r="BH244" s="165"/>
      <c r="BI244" s="165"/>
      <c r="BJ244" s="165"/>
      <c r="BK244" s="165"/>
      <c r="BL244" s="165"/>
      <c r="BM244" s="165"/>
      <c r="BN244" s="165"/>
      <c r="BO244" s="165"/>
      <c r="BP244" s="165"/>
      <c r="BQ244" s="165"/>
      <c r="BR244" s="165"/>
      <c r="BS244" s="165"/>
      <c r="BT244" s="165"/>
      <c r="BU244" s="165"/>
      <c r="BV244" s="165"/>
      <c r="BW244" s="165"/>
      <c r="BX244" s="165"/>
      <c r="BY244" s="165"/>
      <c r="BZ244" s="165"/>
      <c r="CA244" s="165"/>
      <c r="CB244" s="165"/>
      <c r="CC244" s="165"/>
      <c r="CD244" s="165"/>
      <c r="CE244" s="165"/>
      <c r="CF244" s="165"/>
      <c r="CG244" s="165"/>
      <c r="CH244" s="165"/>
      <c r="CI244" s="165"/>
      <c r="CJ244" s="165"/>
      <c r="CK244" s="165"/>
      <c r="CL244" s="165"/>
      <c r="CM244" s="165"/>
      <c r="CN244" s="165"/>
      <c r="CO244" s="165"/>
      <c r="CP244" s="165"/>
      <c r="CQ244" s="165"/>
      <c r="CR244" s="165"/>
      <c r="CS244" s="165"/>
      <c r="CT244" s="165"/>
      <c r="CU244" s="165"/>
      <c r="CV244" s="165"/>
      <c r="CW244" s="165"/>
      <c r="CX244" s="165"/>
      <c r="CY244" s="165"/>
      <c r="CZ244" s="165"/>
      <c r="DA244" s="165"/>
      <c r="DB244" s="165"/>
      <c r="DC244" s="165"/>
      <c r="DD244" s="165"/>
      <c r="DE244" s="165"/>
      <c r="DF244" s="165"/>
      <c r="DG244" s="165"/>
      <c r="DH244" s="165"/>
      <c r="DI244" s="165"/>
      <c r="DJ244" s="165"/>
      <c r="DK244" s="165"/>
      <c r="DL244" s="165"/>
      <c r="DM244" s="165"/>
      <c r="DN244" s="165"/>
      <c r="DO244" s="165"/>
      <c r="DP244" s="165"/>
      <c r="DQ244" s="165"/>
      <c r="DR244" s="165"/>
      <c r="DS244" s="165"/>
      <c r="DT244" s="165"/>
      <c r="DU244" s="165"/>
      <c r="DV244" s="165"/>
      <c r="DW244" s="165"/>
      <c r="DX244" s="165"/>
      <c r="DY244" s="165"/>
      <c r="DZ244" s="165"/>
      <c r="EA244" s="165"/>
      <c r="EB244" s="165"/>
      <c r="EC244" s="165"/>
      <c r="ED244" s="165"/>
      <c r="EE244" s="165"/>
      <c r="EF244" s="165"/>
      <c r="EG244" s="165"/>
      <c r="EH244" s="165"/>
      <c r="EI244" s="165"/>
      <c r="EJ244" s="165"/>
      <c r="EK244" s="165"/>
      <c r="EL244" s="165"/>
      <c r="EM244" s="165"/>
      <c r="EN244" s="165"/>
      <c r="EO244" s="165"/>
      <c r="EP244" s="165"/>
      <c r="EQ244" s="165"/>
      <c r="ER244" s="165"/>
      <c r="ES244" s="165"/>
      <c r="ET244" s="165"/>
      <c r="EU244" s="165"/>
      <c r="EV244" s="165"/>
      <c r="EW244" s="165"/>
      <c r="EX244" s="165"/>
      <c r="EY244" s="165"/>
      <c r="EZ244" s="165"/>
      <c r="FA244" s="165"/>
      <c r="FB244" s="165"/>
      <c r="FC244" s="165"/>
      <c r="FD244" s="165"/>
      <c r="FE244" s="165"/>
      <c r="FF244" s="165"/>
      <c r="FG244" s="165"/>
      <c r="FH244" s="165"/>
      <c r="FI244" s="165"/>
      <c r="FJ244" s="165"/>
      <c r="FK244" s="165"/>
      <c r="FL244" s="165"/>
      <c r="FM244" s="165"/>
      <c r="FN244" s="165"/>
      <c r="FO244" s="165"/>
      <c r="FP244" s="165"/>
      <c r="FQ244" s="165"/>
      <c r="FR244" s="165"/>
      <c r="FS244" s="165"/>
      <c r="FT244" s="165"/>
      <c r="FU244" s="165"/>
      <c r="FV244" s="165"/>
      <c r="FW244" s="165"/>
      <c r="FX244" s="165"/>
    </row>
    <row r="245" spans="1:180" s="162" customFormat="1" ht="14.25" hidden="1" customHeight="1">
      <c r="B245" s="370"/>
      <c r="C245" s="47" t="s">
        <v>159</v>
      </c>
      <c r="D245" s="957"/>
      <c r="E245" s="958"/>
      <c r="F245" s="958"/>
      <c r="G245" s="958"/>
      <c r="H245" s="958"/>
      <c r="I245" s="958"/>
      <c r="J245" s="958"/>
      <c r="K245" s="958"/>
      <c r="L245" s="958"/>
      <c r="M245" s="958"/>
      <c r="N245" s="958"/>
      <c r="O245" s="958"/>
      <c r="P245" s="958"/>
      <c r="Q245" s="958"/>
      <c r="R245" s="959"/>
      <c r="S245" s="392">
        <f t="shared" si="10"/>
        <v>0</v>
      </c>
      <c r="T245" s="52"/>
      <c r="U245" s="53"/>
      <c r="V245" s="52"/>
      <c r="W245" s="45"/>
      <c r="X245" s="52"/>
      <c r="Y245" s="53"/>
      <c r="Z245" s="395"/>
      <c r="AA245" s="396"/>
      <c r="AB245" s="395"/>
      <c r="AC245" s="53"/>
      <c r="AD245" s="397"/>
      <c r="AE245" s="398"/>
      <c r="AF245" s="397"/>
      <c r="AG245" s="398"/>
      <c r="AH245" s="397"/>
      <c r="AI245" s="398"/>
      <c r="AJ245" s="397"/>
      <c r="AK245" s="398"/>
      <c r="AL245" s="397"/>
      <c r="AM245" s="398"/>
      <c r="AN245" s="397"/>
      <c r="AO245" s="398"/>
      <c r="AP245" s="397"/>
      <c r="AQ245" s="398"/>
      <c r="AR245" s="256"/>
      <c r="AS245" s="165"/>
      <c r="AT245" s="165"/>
      <c r="AU245" s="165"/>
      <c r="AV245" s="165"/>
      <c r="AW245" s="605" t="s">
        <v>634</v>
      </c>
      <c r="AX245" s="165"/>
      <c r="AY245" s="165"/>
      <c r="AZ245" s="165"/>
      <c r="BA245" s="165"/>
      <c r="BB245" s="165"/>
      <c r="BC245" s="165"/>
      <c r="BD245" s="165"/>
      <c r="BE245" s="165"/>
      <c r="BF245" s="165"/>
      <c r="BG245" s="165"/>
      <c r="BH245" s="165"/>
      <c r="BI245" s="165"/>
      <c r="BJ245" s="165"/>
      <c r="BK245" s="165"/>
      <c r="BL245" s="165"/>
      <c r="BM245" s="165"/>
      <c r="BN245" s="165"/>
      <c r="BO245" s="165"/>
      <c r="BP245" s="165"/>
      <c r="BQ245" s="165"/>
      <c r="BR245" s="165"/>
      <c r="BS245" s="165"/>
      <c r="BT245" s="165"/>
      <c r="BU245" s="165"/>
      <c r="BV245" s="165"/>
      <c r="BW245" s="165"/>
      <c r="BX245" s="165"/>
      <c r="BY245" s="165"/>
      <c r="BZ245" s="165"/>
      <c r="CA245" s="165"/>
      <c r="CB245" s="165"/>
      <c r="CC245" s="165"/>
      <c r="CD245" s="165"/>
      <c r="CE245" s="165"/>
      <c r="CF245" s="165"/>
      <c r="CG245" s="165"/>
      <c r="CH245" s="165"/>
      <c r="CI245" s="165"/>
      <c r="CJ245" s="165"/>
      <c r="CK245" s="165"/>
      <c r="CL245" s="165"/>
      <c r="CM245" s="165"/>
      <c r="CN245" s="165"/>
      <c r="CO245" s="165"/>
      <c r="CP245" s="165"/>
      <c r="CQ245" s="165"/>
      <c r="CR245" s="165"/>
      <c r="CS245" s="165"/>
      <c r="CT245" s="165"/>
      <c r="CU245" s="165"/>
      <c r="CV245" s="165"/>
      <c r="CW245" s="165"/>
      <c r="CX245" s="165"/>
      <c r="CY245" s="165"/>
      <c r="CZ245" s="165"/>
      <c r="DA245" s="165"/>
      <c r="DB245" s="165"/>
      <c r="DC245" s="165"/>
      <c r="DD245" s="165"/>
      <c r="DE245" s="165"/>
      <c r="DF245" s="165"/>
      <c r="DG245" s="165"/>
      <c r="DH245" s="165"/>
      <c r="DI245" s="165"/>
      <c r="DJ245" s="165"/>
      <c r="DK245" s="165"/>
      <c r="DL245" s="165"/>
      <c r="DM245" s="165"/>
      <c r="DN245" s="165"/>
      <c r="DO245" s="165"/>
      <c r="DP245" s="165"/>
      <c r="DQ245" s="165"/>
      <c r="DR245" s="165"/>
      <c r="DS245" s="165"/>
      <c r="DT245" s="165"/>
      <c r="DU245" s="165"/>
      <c r="DV245" s="165"/>
      <c r="DW245" s="165"/>
      <c r="DX245" s="165"/>
      <c r="DY245" s="165"/>
      <c r="DZ245" s="165"/>
      <c r="EA245" s="165"/>
      <c r="EB245" s="165"/>
      <c r="EC245" s="165"/>
      <c r="ED245" s="165"/>
      <c r="EE245" s="165"/>
      <c r="EF245" s="165"/>
      <c r="EG245" s="165"/>
      <c r="EH245" s="165"/>
      <c r="EI245" s="165"/>
      <c r="EJ245" s="165"/>
      <c r="EK245" s="165"/>
      <c r="EL245" s="165"/>
      <c r="EM245" s="165"/>
      <c r="EN245" s="165"/>
      <c r="EO245" s="165"/>
      <c r="EP245" s="165"/>
      <c r="EQ245" s="165"/>
      <c r="ER245" s="165"/>
      <c r="ES245" s="165"/>
      <c r="ET245" s="165"/>
      <c r="EU245" s="165"/>
      <c r="EV245" s="165"/>
      <c r="EW245" s="165"/>
      <c r="EX245" s="165"/>
      <c r="EY245" s="165"/>
      <c r="EZ245" s="165"/>
      <c r="FA245" s="165"/>
      <c r="FB245" s="165"/>
      <c r="FC245" s="165"/>
      <c r="FD245" s="165"/>
      <c r="FE245" s="165"/>
      <c r="FF245" s="165"/>
      <c r="FG245" s="165"/>
      <c r="FH245" s="165"/>
      <c r="FI245" s="165"/>
      <c r="FJ245" s="165"/>
      <c r="FK245" s="165"/>
      <c r="FL245" s="165"/>
      <c r="FM245" s="165"/>
      <c r="FN245" s="165"/>
      <c r="FO245" s="165"/>
      <c r="FP245" s="165"/>
      <c r="FQ245" s="165"/>
      <c r="FR245" s="165"/>
      <c r="FS245" s="165"/>
      <c r="FT245" s="165"/>
      <c r="FU245" s="165"/>
      <c r="FV245" s="165"/>
      <c r="FW245" s="165"/>
      <c r="FX245" s="165"/>
    </row>
    <row r="246" spans="1:180" s="162" customFormat="1" ht="14.25" hidden="1" customHeight="1">
      <c r="B246" s="370"/>
      <c r="C246" s="47" t="s">
        <v>160</v>
      </c>
      <c r="D246" s="963"/>
      <c r="E246" s="964"/>
      <c r="F246" s="964"/>
      <c r="G246" s="964"/>
      <c r="H246" s="964"/>
      <c r="I246" s="964"/>
      <c r="J246" s="964"/>
      <c r="K246" s="964"/>
      <c r="L246" s="964"/>
      <c r="M246" s="964"/>
      <c r="N246" s="964"/>
      <c r="O246" s="964"/>
      <c r="P246" s="964"/>
      <c r="Q246" s="964"/>
      <c r="R246" s="965"/>
      <c r="S246" s="392">
        <f t="shared" si="10"/>
        <v>0</v>
      </c>
      <c r="T246" s="52"/>
      <c r="U246" s="53"/>
      <c r="V246" s="52"/>
      <c r="W246" s="45"/>
      <c r="X246" s="52"/>
      <c r="Y246" s="53"/>
      <c r="Z246" s="395"/>
      <c r="AA246" s="396"/>
      <c r="AB246" s="395"/>
      <c r="AC246" s="53"/>
      <c r="AD246" s="397"/>
      <c r="AE246" s="398"/>
      <c r="AF246" s="397"/>
      <c r="AG246" s="398"/>
      <c r="AH246" s="397"/>
      <c r="AI246" s="398"/>
      <c r="AJ246" s="397"/>
      <c r="AK246" s="398"/>
      <c r="AL246" s="397"/>
      <c r="AM246" s="398"/>
      <c r="AN246" s="397"/>
      <c r="AO246" s="398"/>
      <c r="AP246" s="397"/>
      <c r="AQ246" s="398"/>
      <c r="AR246" s="256"/>
      <c r="AS246" s="165"/>
      <c r="AT246" s="165"/>
      <c r="AU246" s="165"/>
      <c r="AV246" s="165"/>
      <c r="AW246" s="605" t="s">
        <v>635</v>
      </c>
      <c r="AX246" s="165"/>
      <c r="AY246" s="165"/>
      <c r="AZ246" s="165"/>
      <c r="BA246" s="165"/>
      <c r="BB246" s="165"/>
      <c r="BC246" s="165"/>
      <c r="BD246" s="165"/>
      <c r="BE246" s="165"/>
      <c r="BF246" s="165"/>
      <c r="BG246" s="165"/>
      <c r="BH246" s="165"/>
      <c r="BI246" s="165"/>
      <c r="BJ246" s="165"/>
      <c r="BK246" s="165"/>
      <c r="BL246" s="165"/>
      <c r="BM246" s="165"/>
      <c r="BN246" s="165"/>
      <c r="BO246" s="165"/>
      <c r="BP246" s="165"/>
      <c r="BQ246" s="165"/>
      <c r="BR246" s="165"/>
      <c r="BS246" s="165"/>
      <c r="BT246" s="165"/>
      <c r="BU246" s="165"/>
      <c r="BV246" s="165"/>
      <c r="BW246" s="165"/>
      <c r="BX246" s="165"/>
      <c r="BY246" s="165"/>
      <c r="BZ246" s="165"/>
      <c r="CA246" s="165"/>
      <c r="CB246" s="165"/>
      <c r="CC246" s="165"/>
      <c r="CD246" s="165"/>
      <c r="CE246" s="165"/>
      <c r="CF246" s="165"/>
      <c r="CG246" s="165"/>
      <c r="CH246" s="165"/>
      <c r="CI246" s="165"/>
      <c r="CJ246" s="165"/>
      <c r="CK246" s="165"/>
      <c r="CL246" s="165"/>
      <c r="CM246" s="165"/>
      <c r="CN246" s="165"/>
      <c r="CO246" s="165"/>
      <c r="CP246" s="165"/>
      <c r="CQ246" s="165"/>
      <c r="CR246" s="165"/>
      <c r="CS246" s="165"/>
      <c r="CT246" s="165"/>
      <c r="CU246" s="165"/>
      <c r="CV246" s="165"/>
      <c r="CW246" s="165"/>
      <c r="CX246" s="165"/>
      <c r="CY246" s="165"/>
      <c r="CZ246" s="165"/>
      <c r="DA246" s="165"/>
      <c r="DB246" s="165"/>
      <c r="DC246" s="165"/>
      <c r="DD246" s="165"/>
      <c r="DE246" s="165"/>
      <c r="DF246" s="165"/>
      <c r="DG246" s="165"/>
      <c r="DH246" s="165"/>
      <c r="DI246" s="165"/>
      <c r="DJ246" s="165"/>
      <c r="DK246" s="165"/>
      <c r="DL246" s="165"/>
      <c r="DM246" s="165"/>
      <c r="DN246" s="165"/>
      <c r="DO246" s="165"/>
      <c r="DP246" s="165"/>
      <c r="DQ246" s="165"/>
      <c r="DR246" s="165"/>
      <c r="DS246" s="165"/>
      <c r="DT246" s="165"/>
      <c r="DU246" s="165"/>
      <c r="DV246" s="165"/>
      <c r="DW246" s="165"/>
      <c r="DX246" s="165"/>
      <c r="DY246" s="165"/>
      <c r="DZ246" s="165"/>
      <c r="EA246" s="165"/>
      <c r="EB246" s="165"/>
      <c r="EC246" s="165"/>
      <c r="ED246" s="165"/>
      <c r="EE246" s="165"/>
      <c r="EF246" s="165"/>
      <c r="EG246" s="165"/>
      <c r="EH246" s="165"/>
      <c r="EI246" s="165"/>
      <c r="EJ246" s="165"/>
      <c r="EK246" s="165"/>
      <c r="EL246" s="165"/>
      <c r="EM246" s="165"/>
      <c r="EN246" s="165"/>
      <c r="EO246" s="165"/>
      <c r="EP246" s="165"/>
      <c r="EQ246" s="165"/>
      <c r="ER246" s="165"/>
      <c r="ES246" s="165"/>
      <c r="ET246" s="165"/>
      <c r="EU246" s="165"/>
      <c r="EV246" s="165"/>
      <c r="EW246" s="165"/>
      <c r="EX246" s="165"/>
      <c r="EY246" s="165"/>
      <c r="EZ246" s="165"/>
      <c r="FA246" s="165"/>
      <c r="FB246" s="165"/>
      <c r="FC246" s="165"/>
      <c r="FD246" s="165"/>
      <c r="FE246" s="165"/>
      <c r="FF246" s="165"/>
      <c r="FG246" s="165"/>
      <c r="FH246" s="165"/>
      <c r="FI246" s="165"/>
      <c r="FJ246" s="165"/>
      <c r="FK246" s="165"/>
      <c r="FL246" s="165"/>
      <c r="FM246" s="165"/>
      <c r="FN246" s="165"/>
      <c r="FO246" s="165"/>
      <c r="FP246" s="165"/>
      <c r="FQ246" s="165"/>
      <c r="FR246" s="165"/>
      <c r="FS246" s="165"/>
      <c r="FT246" s="165"/>
      <c r="FU246" s="165"/>
      <c r="FV246" s="165"/>
      <c r="FW246" s="165"/>
      <c r="FX246" s="165"/>
    </row>
    <row r="247" spans="1:180" s="162" customFormat="1" ht="14.25" hidden="1" customHeight="1">
      <c r="B247" s="370"/>
      <c r="C247" s="47" t="s">
        <v>161</v>
      </c>
      <c r="D247" s="957"/>
      <c r="E247" s="958"/>
      <c r="F247" s="958"/>
      <c r="G247" s="958"/>
      <c r="H247" s="958"/>
      <c r="I247" s="958"/>
      <c r="J247" s="958"/>
      <c r="K247" s="958"/>
      <c r="L247" s="958"/>
      <c r="M247" s="958"/>
      <c r="N247" s="958"/>
      <c r="O247" s="958"/>
      <c r="P247" s="958"/>
      <c r="Q247" s="958"/>
      <c r="R247" s="959"/>
      <c r="S247" s="392">
        <f t="shared" si="10"/>
        <v>0</v>
      </c>
      <c r="T247" s="52"/>
      <c r="U247" s="53"/>
      <c r="V247" s="52"/>
      <c r="W247" s="45"/>
      <c r="X247" s="52"/>
      <c r="Y247" s="53"/>
      <c r="Z247" s="395"/>
      <c r="AA247" s="396"/>
      <c r="AB247" s="395"/>
      <c r="AC247" s="53"/>
      <c r="AD247" s="397"/>
      <c r="AE247" s="398"/>
      <c r="AF247" s="397"/>
      <c r="AG247" s="398"/>
      <c r="AH247" s="397"/>
      <c r="AI247" s="398"/>
      <c r="AJ247" s="397"/>
      <c r="AK247" s="398"/>
      <c r="AL247" s="397"/>
      <c r="AM247" s="398"/>
      <c r="AN247" s="397"/>
      <c r="AO247" s="398"/>
      <c r="AP247" s="397"/>
      <c r="AQ247" s="398"/>
      <c r="AR247" s="256"/>
      <c r="AS247" s="165"/>
      <c r="AT247" s="165"/>
      <c r="AU247" s="165"/>
      <c r="AV247" s="165"/>
      <c r="AW247" s="605" t="s">
        <v>636</v>
      </c>
      <c r="AX247" s="165"/>
      <c r="AY247" s="165"/>
      <c r="AZ247" s="165"/>
      <c r="BA247" s="165"/>
      <c r="BB247" s="165"/>
      <c r="BC247" s="165"/>
      <c r="BD247" s="165"/>
      <c r="BE247" s="165"/>
      <c r="BF247" s="165"/>
      <c r="BG247" s="165"/>
      <c r="BH247" s="165"/>
      <c r="BI247" s="165"/>
      <c r="BJ247" s="165"/>
      <c r="BK247" s="165"/>
      <c r="BL247" s="165"/>
      <c r="BM247" s="165"/>
      <c r="BN247" s="165"/>
      <c r="BO247" s="165"/>
      <c r="BP247" s="165"/>
      <c r="BQ247" s="165"/>
      <c r="BR247" s="165"/>
      <c r="BS247" s="165"/>
      <c r="BT247" s="165"/>
      <c r="BU247" s="165"/>
      <c r="BV247" s="165"/>
      <c r="BW247" s="165"/>
      <c r="BX247" s="165"/>
      <c r="BY247" s="165"/>
      <c r="BZ247" s="165"/>
      <c r="CA247" s="165"/>
      <c r="CB247" s="165"/>
      <c r="CC247" s="165"/>
      <c r="CD247" s="165"/>
      <c r="CE247" s="165"/>
      <c r="CF247" s="165"/>
      <c r="CG247" s="165"/>
      <c r="CH247" s="165"/>
      <c r="CI247" s="165"/>
      <c r="CJ247" s="165"/>
      <c r="CK247" s="165"/>
      <c r="CL247" s="165"/>
      <c r="CM247" s="165"/>
      <c r="CN247" s="165"/>
      <c r="CO247" s="165"/>
      <c r="CP247" s="165"/>
      <c r="CQ247" s="165"/>
      <c r="CR247" s="165"/>
      <c r="CS247" s="165"/>
      <c r="CT247" s="165"/>
      <c r="CU247" s="165"/>
      <c r="CV247" s="165"/>
      <c r="CW247" s="165"/>
      <c r="CX247" s="165"/>
      <c r="CY247" s="165"/>
      <c r="CZ247" s="165"/>
      <c r="DA247" s="165"/>
      <c r="DB247" s="165"/>
      <c r="DC247" s="165"/>
      <c r="DD247" s="165"/>
      <c r="DE247" s="165"/>
      <c r="DF247" s="165"/>
      <c r="DG247" s="165"/>
      <c r="DH247" s="165"/>
      <c r="DI247" s="165"/>
      <c r="DJ247" s="165"/>
      <c r="DK247" s="165"/>
      <c r="DL247" s="165"/>
      <c r="DM247" s="165"/>
      <c r="DN247" s="165"/>
      <c r="DO247" s="165"/>
      <c r="DP247" s="165"/>
      <c r="DQ247" s="165"/>
      <c r="DR247" s="165"/>
      <c r="DS247" s="165"/>
      <c r="DT247" s="165"/>
      <c r="DU247" s="165"/>
      <c r="DV247" s="165"/>
      <c r="DW247" s="165"/>
      <c r="DX247" s="165"/>
      <c r="DY247" s="165"/>
      <c r="DZ247" s="165"/>
      <c r="EA247" s="165"/>
      <c r="EB247" s="165"/>
      <c r="EC247" s="165"/>
      <c r="ED247" s="165"/>
      <c r="EE247" s="165"/>
      <c r="EF247" s="165"/>
      <c r="EG247" s="165"/>
      <c r="EH247" s="165"/>
      <c r="EI247" s="165"/>
      <c r="EJ247" s="165"/>
      <c r="EK247" s="165"/>
      <c r="EL247" s="165"/>
      <c r="EM247" s="165"/>
      <c r="EN247" s="165"/>
      <c r="EO247" s="165"/>
      <c r="EP247" s="165"/>
      <c r="EQ247" s="165"/>
      <c r="ER247" s="165"/>
      <c r="ES247" s="165"/>
      <c r="ET247" s="165"/>
      <c r="EU247" s="165"/>
      <c r="EV247" s="165"/>
      <c r="EW247" s="165"/>
      <c r="EX247" s="165"/>
      <c r="EY247" s="165"/>
      <c r="EZ247" s="165"/>
      <c r="FA247" s="165"/>
      <c r="FB247" s="165"/>
      <c r="FC247" s="165"/>
      <c r="FD247" s="165"/>
      <c r="FE247" s="165"/>
      <c r="FF247" s="165"/>
      <c r="FG247" s="165"/>
      <c r="FH247" s="165"/>
      <c r="FI247" s="165"/>
      <c r="FJ247" s="165"/>
      <c r="FK247" s="165"/>
      <c r="FL247" s="165"/>
      <c r="FM247" s="165"/>
      <c r="FN247" s="165"/>
      <c r="FO247" s="165"/>
      <c r="FP247" s="165"/>
      <c r="FQ247" s="165"/>
      <c r="FR247" s="165"/>
      <c r="FS247" s="165"/>
      <c r="FT247" s="165"/>
      <c r="FU247" s="165"/>
      <c r="FV247" s="165"/>
      <c r="FW247" s="165"/>
      <c r="FX247" s="165"/>
    </row>
    <row r="248" spans="1:180" s="162" customFormat="1" ht="14.25" hidden="1" customHeight="1">
      <c r="B248" s="370"/>
      <c r="C248" s="47" t="s">
        <v>162</v>
      </c>
      <c r="D248" s="957"/>
      <c r="E248" s="958"/>
      <c r="F248" s="958"/>
      <c r="G248" s="958"/>
      <c r="H248" s="958"/>
      <c r="I248" s="958"/>
      <c r="J248" s="958"/>
      <c r="K248" s="958"/>
      <c r="L248" s="958"/>
      <c r="M248" s="958"/>
      <c r="N248" s="958"/>
      <c r="O248" s="958"/>
      <c r="P248" s="958"/>
      <c r="Q248" s="958"/>
      <c r="R248" s="959"/>
      <c r="S248" s="392">
        <f t="shared" si="10"/>
        <v>0</v>
      </c>
      <c r="T248" s="52"/>
      <c r="U248" s="53"/>
      <c r="V248" s="52"/>
      <c r="W248" s="45"/>
      <c r="X248" s="52"/>
      <c r="Y248" s="53"/>
      <c r="Z248" s="395"/>
      <c r="AA248" s="396"/>
      <c r="AB248" s="395"/>
      <c r="AC248" s="53"/>
      <c r="AD248" s="397"/>
      <c r="AE248" s="398"/>
      <c r="AF248" s="397"/>
      <c r="AG248" s="398"/>
      <c r="AH248" s="397"/>
      <c r="AI248" s="398"/>
      <c r="AJ248" s="397"/>
      <c r="AK248" s="398"/>
      <c r="AL248" s="397"/>
      <c r="AM248" s="398"/>
      <c r="AN248" s="397"/>
      <c r="AO248" s="398"/>
      <c r="AP248" s="397"/>
      <c r="AQ248" s="398"/>
      <c r="AR248" s="256"/>
      <c r="AS248" s="165"/>
      <c r="AT248" s="165"/>
      <c r="AU248" s="165"/>
      <c r="AV248" s="165"/>
      <c r="AW248" s="605" t="s">
        <v>637</v>
      </c>
      <c r="AX248" s="165"/>
      <c r="AY248" s="165"/>
      <c r="AZ248" s="165"/>
      <c r="BA248" s="165"/>
      <c r="BB248" s="165"/>
      <c r="BC248" s="165"/>
      <c r="BD248" s="165"/>
      <c r="BE248" s="165"/>
      <c r="BF248" s="165"/>
      <c r="BG248" s="165"/>
      <c r="BH248" s="165"/>
      <c r="BI248" s="165"/>
      <c r="BJ248" s="165"/>
      <c r="BK248" s="165"/>
      <c r="BL248" s="165"/>
      <c r="BM248" s="165"/>
      <c r="BN248" s="165"/>
      <c r="BO248" s="165"/>
      <c r="BP248" s="165"/>
      <c r="BQ248" s="165"/>
      <c r="BR248" s="165"/>
      <c r="BS248" s="165"/>
      <c r="BT248" s="165"/>
      <c r="BU248" s="165"/>
      <c r="BV248" s="165"/>
      <c r="BW248" s="165"/>
      <c r="BX248" s="165"/>
      <c r="BY248" s="165"/>
      <c r="BZ248" s="165"/>
      <c r="CA248" s="165"/>
      <c r="CB248" s="165"/>
      <c r="CC248" s="165"/>
      <c r="CD248" s="165"/>
      <c r="CE248" s="165"/>
      <c r="CF248" s="165"/>
      <c r="CG248" s="165"/>
      <c r="CH248" s="165"/>
      <c r="CI248" s="165"/>
      <c r="CJ248" s="165"/>
      <c r="CK248" s="165"/>
      <c r="CL248" s="165"/>
      <c r="CM248" s="165"/>
      <c r="CN248" s="165"/>
      <c r="CO248" s="165"/>
      <c r="CP248" s="165"/>
      <c r="CQ248" s="165"/>
      <c r="CR248" s="165"/>
      <c r="CS248" s="165"/>
      <c r="CT248" s="165"/>
      <c r="CU248" s="165"/>
      <c r="CV248" s="165"/>
      <c r="CW248" s="165"/>
      <c r="CX248" s="165"/>
      <c r="CY248" s="165"/>
      <c r="CZ248" s="165"/>
      <c r="DA248" s="165"/>
      <c r="DB248" s="165"/>
      <c r="DC248" s="165"/>
      <c r="DD248" s="165"/>
      <c r="DE248" s="165"/>
      <c r="DF248" s="165"/>
      <c r="DG248" s="165"/>
      <c r="DH248" s="165"/>
      <c r="DI248" s="165"/>
      <c r="DJ248" s="165"/>
      <c r="DK248" s="165"/>
      <c r="DL248" s="165"/>
      <c r="DM248" s="165"/>
      <c r="DN248" s="165"/>
      <c r="DO248" s="165"/>
      <c r="DP248" s="165"/>
      <c r="DQ248" s="165"/>
      <c r="DR248" s="165"/>
      <c r="DS248" s="165"/>
      <c r="DT248" s="165"/>
      <c r="DU248" s="165"/>
      <c r="DV248" s="165"/>
      <c r="DW248" s="165"/>
      <c r="DX248" s="165"/>
      <c r="DY248" s="165"/>
      <c r="DZ248" s="165"/>
      <c r="EA248" s="165"/>
      <c r="EB248" s="165"/>
      <c r="EC248" s="165"/>
      <c r="ED248" s="165"/>
      <c r="EE248" s="165"/>
      <c r="EF248" s="165"/>
      <c r="EG248" s="165"/>
      <c r="EH248" s="165"/>
      <c r="EI248" s="165"/>
      <c r="EJ248" s="165"/>
      <c r="EK248" s="165"/>
      <c r="EL248" s="165"/>
      <c r="EM248" s="165"/>
      <c r="EN248" s="165"/>
      <c r="EO248" s="165"/>
      <c r="EP248" s="165"/>
      <c r="EQ248" s="165"/>
      <c r="ER248" s="165"/>
      <c r="ES248" s="165"/>
      <c r="ET248" s="165"/>
      <c r="EU248" s="165"/>
      <c r="EV248" s="165"/>
      <c r="EW248" s="165"/>
      <c r="EX248" s="165"/>
      <c r="EY248" s="165"/>
      <c r="EZ248" s="165"/>
      <c r="FA248" s="165"/>
      <c r="FB248" s="165"/>
      <c r="FC248" s="165"/>
      <c r="FD248" s="165"/>
      <c r="FE248" s="165"/>
      <c r="FF248" s="165"/>
      <c r="FG248" s="165"/>
      <c r="FH248" s="165"/>
      <c r="FI248" s="165"/>
      <c r="FJ248" s="165"/>
      <c r="FK248" s="165"/>
      <c r="FL248" s="165"/>
      <c r="FM248" s="165"/>
      <c r="FN248" s="165"/>
      <c r="FO248" s="165"/>
      <c r="FP248" s="165"/>
      <c r="FQ248" s="165"/>
      <c r="FR248" s="165"/>
      <c r="FS248" s="165"/>
      <c r="FT248" s="165"/>
      <c r="FU248" s="165"/>
      <c r="FV248" s="165"/>
      <c r="FW248" s="165"/>
      <c r="FX248" s="165"/>
    </row>
    <row r="249" spans="1:180" s="162" customFormat="1" ht="14.25" hidden="1" customHeight="1" thickBot="1">
      <c r="B249" s="370"/>
      <c r="C249" s="47" t="s">
        <v>163</v>
      </c>
      <c r="D249" s="960"/>
      <c r="E249" s="961"/>
      <c r="F249" s="961"/>
      <c r="G249" s="961"/>
      <c r="H249" s="961"/>
      <c r="I249" s="961"/>
      <c r="J249" s="961"/>
      <c r="K249" s="961"/>
      <c r="L249" s="961"/>
      <c r="M249" s="961"/>
      <c r="N249" s="961"/>
      <c r="O249" s="961"/>
      <c r="P249" s="961"/>
      <c r="Q249" s="961"/>
      <c r="R249" s="962"/>
      <c r="S249" s="424">
        <f t="shared" si="10"/>
        <v>0</v>
      </c>
      <c r="T249" s="55"/>
      <c r="U249" s="56"/>
      <c r="V249" s="55"/>
      <c r="W249" s="57"/>
      <c r="X249" s="55"/>
      <c r="Y249" s="56"/>
      <c r="Z249" s="384"/>
      <c r="AA249" s="385"/>
      <c r="AB249" s="384"/>
      <c r="AC249" s="56"/>
      <c r="AD249" s="399"/>
      <c r="AE249" s="400"/>
      <c r="AF249" s="399"/>
      <c r="AG249" s="400"/>
      <c r="AH249" s="399"/>
      <c r="AI249" s="400"/>
      <c r="AJ249" s="399"/>
      <c r="AK249" s="400"/>
      <c r="AL249" s="399"/>
      <c r="AM249" s="400"/>
      <c r="AN249" s="399"/>
      <c r="AO249" s="400"/>
      <c r="AP249" s="399"/>
      <c r="AQ249" s="400"/>
      <c r="AR249" s="256"/>
      <c r="AS249" s="165"/>
      <c r="AT249" s="165"/>
      <c r="AU249" s="165"/>
      <c r="AV249" s="165"/>
      <c r="AW249" s="605" t="s">
        <v>638</v>
      </c>
      <c r="AX249" s="165"/>
      <c r="AY249" s="165"/>
      <c r="AZ249" s="165"/>
      <c r="BA249" s="165"/>
      <c r="BB249" s="165"/>
      <c r="BC249" s="165"/>
      <c r="BD249" s="165"/>
      <c r="BE249" s="165"/>
      <c r="BF249" s="165"/>
      <c r="BG249" s="165"/>
      <c r="BH249" s="165"/>
      <c r="BI249" s="165"/>
      <c r="BJ249" s="165"/>
      <c r="BK249" s="165"/>
      <c r="BL249" s="165"/>
      <c r="BM249" s="165"/>
      <c r="BN249" s="165"/>
      <c r="BO249" s="165"/>
      <c r="BP249" s="165"/>
      <c r="BQ249" s="165"/>
      <c r="BR249" s="165"/>
      <c r="BS249" s="165"/>
      <c r="BT249" s="165"/>
      <c r="BU249" s="165"/>
      <c r="BV249" s="165"/>
      <c r="BW249" s="165"/>
      <c r="BX249" s="165"/>
      <c r="BY249" s="165"/>
      <c r="BZ249" s="165"/>
      <c r="CA249" s="165"/>
      <c r="CB249" s="165"/>
      <c r="CC249" s="165"/>
      <c r="CD249" s="165"/>
      <c r="CE249" s="165"/>
      <c r="CF249" s="165"/>
      <c r="CG249" s="165"/>
      <c r="CH249" s="165"/>
      <c r="CI249" s="165"/>
      <c r="CJ249" s="165"/>
      <c r="CK249" s="165"/>
      <c r="CL249" s="165"/>
      <c r="CM249" s="165"/>
      <c r="CN249" s="165"/>
      <c r="CO249" s="165"/>
      <c r="CP249" s="165"/>
      <c r="CQ249" s="165"/>
      <c r="CR249" s="165"/>
      <c r="CS249" s="165"/>
      <c r="CT249" s="165"/>
      <c r="CU249" s="165"/>
      <c r="CV249" s="165"/>
      <c r="CW249" s="165"/>
      <c r="CX249" s="165"/>
      <c r="CY249" s="165"/>
      <c r="CZ249" s="165"/>
      <c r="DA249" s="165"/>
      <c r="DB249" s="165"/>
      <c r="DC249" s="165"/>
      <c r="DD249" s="165"/>
      <c r="DE249" s="165"/>
      <c r="DF249" s="165"/>
      <c r="DG249" s="165"/>
      <c r="DH249" s="165"/>
      <c r="DI249" s="165"/>
      <c r="DJ249" s="165"/>
      <c r="DK249" s="165"/>
      <c r="DL249" s="165"/>
      <c r="DM249" s="165"/>
      <c r="DN249" s="165"/>
      <c r="DO249" s="165"/>
      <c r="DP249" s="165"/>
      <c r="DQ249" s="165"/>
      <c r="DR249" s="165"/>
      <c r="DS249" s="165"/>
      <c r="DT249" s="165"/>
      <c r="DU249" s="165"/>
      <c r="DV249" s="165"/>
      <c r="DW249" s="165"/>
      <c r="DX249" s="165"/>
      <c r="DY249" s="165"/>
      <c r="DZ249" s="165"/>
      <c r="EA249" s="165"/>
      <c r="EB249" s="165"/>
      <c r="EC249" s="165"/>
      <c r="ED249" s="165"/>
      <c r="EE249" s="165"/>
      <c r="EF249" s="165"/>
      <c r="EG249" s="165"/>
      <c r="EH249" s="165"/>
      <c r="EI249" s="165"/>
      <c r="EJ249" s="165"/>
      <c r="EK249" s="165"/>
      <c r="EL249" s="165"/>
      <c r="EM249" s="165"/>
      <c r="EN249" s="165"/>
      <c r="EO249" s="165"/>
      <c r="EP249" s="165"/>
      <c r="EQ249" s="165"/>
      <c r="ER249" s="165"/>
      <c r="ES249" s="165"/>
      <c r="ET249" s="165"/>
      <c r="EU249" s="165"/>
      <c r="EV249" s="165"/>
      <c r="EW249" s="165"/>
      <c r="EX249" s="165"/>
      <c r="EY249" s="165"/>
      <c r="EZ249" s="165"/>
      <c r="FA249" s="165"/>
      <c r="FB249" s="165"/>
      <c r="FC249" s="165"/>
      <c r="FD249" s="165"/>
      <c r="FE249" s="165"/>
      <c r="FF249" s="165"/>
      <c r="FG249" s="165"/>
      <c r="FH249" s="165"/>
      <c r="FI249" s="165"/>
      <c r="FJ249" s="165"/>
      <c r="FK249" s="165"/>
      <c r="FL249" s="165"/>
      <c r="FM249" s="165"/>
      <c r="FN249" s="165"/>
      <c r="FO249" s="165"/>
      <c r="FP249" s="165"/>
      <c r="FQ249" s="165"/>
      <c r="FR249" s="165"/>
      <c r="FS249" s="165"/>
      <c r="FT249" s="165"/>
      <c r="FU249" s="165"/>
      <c r="FV249" s="165"/>
      <c r="FW249" s="165"/>
      <c r="FX249" s="165"/>
    </row>
    <row r="250" spans="1:180" s="162" customFormat="1" ht="14.25" customHeight="1" thickBot="1">
      <c r="B250" s="370"/>
      <c r="C250" s="375"/>
      <c r="D250" s="966" t="s">
        <v>164</v>
      </c>
      <c r="E250" s="967"/>
      <c r="F250" s="967"/>
      <c r="G250" s="967"/>
      <c r="H250" s="967"/>
      <c r="I250" s="967"/>
      <c r="J250" s="967"/>
      <c r="K250" s="967"/>
      <c r="L250" s="967"/>
      <c r="M250" s="967"/>
      <c r="N250" s="967"/>
      <c r="O250" s="967"/>
      <c r="P250" s="967"/>
      <c r="Q250" s="967"/>
      <c r="R250" s="968"/>
      <c r="S250" s="425">
        <f>S180+S187+S194+S201+S208+S215+S222+S229+S236+S243</f>
        <v>0</v>
      </c>
      <c r="T250" s="426">
        <f t="shared" ref="T250:AQ250" si="11">SUM(T181:T249)</f>
        <v>0</v>
      </c>
      <c r="U250" s="427">
        <f t="shared" si="11"/>
        <v>0</v>
      </c>
      <c r="V250" s="426">
        <f t="shared" si="11"/>
        <v>0</v>
      </c>
      <c r="W250" s="428">
        <f t="shared" si="11"/>
        <v>0</v>
      </c>
      <c r="X250" s="426">
        <f t="shared" si="11"/>
        <v>0</v>
      </c>
      <c r="Y250" s="427">
        <f t="shared" si="11"/>
        <v>0</v>
      </c>
      <c r="Z250" s="426">
        <f t="shared" si="11"/>
        <v>0</v>
      </c>
      <c r="AA250" s="427">
        <f t="shared" si="11"/>
        <v>0</v>
      </c>
      <c r="AB250" s="426">
        <f t="shared" si="11"/>
        <v>0</v>
      </c>
      <c r="AC250" s="427">
        <f t="shared" si="11"/>
        <v>0</v>
      </c>
      <c r="AD250" s="429">
        <f t="shared" si="11"/>
        <v>0</v>
      </c>
      <c r="AE250" s="430">
        <f t="shared" si="11"/>
        <v>0</v>
      </c>
      <c r="AF250" s="429">
        <f t="shared" si="11"/>
        <v>0</v>
      </c>
      <c r="AG250" s="430">
        <f t="shared" si="11"/>
        <v>0</v>
      </c>
      <c r="AH250" s="429">
        <f t="shared" si="11"/>
        <v>0</v>
      </c>
      <c r="AI250" s="430">
        <f t="shared" si="11"/>
        <v>0</v>
      </c>
      <c r="AJ250" s="429">
        <f t="shared" si="11"/>
        <v>0</v>
      </c>
      <c r="AK250" s="430">
        <f t="shared" si="11"/>
        <v>0</v>
      </c>
      <c r="AL250" s="429">
        <f t="shared" si="11"/>
        <v>0</v>
      </c>
      <c r="AM250" s="430">
        <f t="shared" si="11"/>
        <v>0</v>
      </c>
      <c r="AN250" s="429">
        <f t="shared" si="11"/>
        <v>0</v>
      </c>
      <c r="AO250" s="430">
        <f t="shared" si="11"/>
        <v>0</v>
      </c>
      <c r="AP250" s="429">
        <f t="shared" si="11"/>
        <v>0</v>
      </c>
      <c r="AQ250" s="430">
        <f t="shared" si="11"/>
        <v>0</v>
      </c>
      <c r="AR250" s="256"/>
      <c r="AS250" s="165"/>
      <c r="AT250" s="165"/>
      <c r="AU250" s="165"/>
      <c r="AV250" s="165"/>
      <c r="AW250" s="605" t="s">
        <v>639</v>
      </c>
      <c r="AX250" s="165"/>
      <c r="AY250" s="165"/>
      <c r="AZ250" s="165"/>
      <c r="BA250" s="165"/>
      <c r="BB250" s="165"/>
      <c r="BC250" s="165"/>
      <c r="BD250" s="165"/>
      <c r="BE250" s="165"/>
      <c r="BF250" s="165"/>
      <c r="BG250" s="165"/>
      <c r="BH250" s="165"/>
      <c r="BI250" s="165"/>
      <c r="BJ250" s="165"/>
      <c r="BK250" s="165"/>
      <c r="BL250" s="165"/>
      <c r="BM250" s="165"/>
      <c r="BN250" s="165"/>
      <c r="BO250" s="165"/>
      <c r="BP250" s="165"/>
      <c r="BQ250" s="165"/>
      <c r="BR250" s="165"/>
      <c r="BS250" s="165"/>
      <c r="BT250" s="165"/>
      <c r="BU250" s="165"/>
      <c r="BV250" s="165"/>
      <c r="BW250" s="165"/>
      <c r="BX250" s="165"/>
      <c r="BY250" s="165"/>
      <c r="BZ250" s="165"/>
      <c r="CA250" s="165"/>
      <c r="CB250" s="165"/>
      <c r="CC250" s="165"/>
      <c r="CD250" s="165"/>
      <c r="CE250" s="165"/>
      <c r="CF250" s="165"/>
      <c r="CG250" s="165"/>
      <c r="CH250" s="165"/>
      <c r="CI250" s="165"/>
      <c r="CJ250" s="165"/>
      <c r="CK250" s="165"/>
      <c r="CL250" s="165"/>
      <c r="CM250" s="165"/>
      <c r="CN250" s="165"/>
      <c r="CO250" s="165"/>
      <c r="CP250" s="165"/>
      <c r="CQ250" s="165"/>
      <c r="CR250" s="165"/>
      <c r="CS250" s="165"/>
      <c r="CT250" s="165"/>
      <c r="CU250" s="165"/>
      <c r="CV250" s="165"/>
      <c r="CW250" s="165"/>
      <c r="CX250" s="165"/>
      <c r="CY250" s="165"/>
      <c r="CZ250" s="165"/>
      <c r="DA250" s="165"/>
      <c r="DB250" s="165"/>
      <c r="DC250" s="165"/>
      <c r="DD250" s="165"/>
      <c r="DE250" s="165"/>
      <c r="DF250" s="165"/>
      <c r="DG250" s="165"/>
      <c r="DH250" s="165"/>
      <c r="DI250" s="165"/>
      <c r="DJ250" s="165"/>
      <c r="DK250" s="165"/>
      <c r="DL250" s="165"/>
      <c r="DM250" s="165"/>
      <c r="DN250" s="165"/>
      <c r="DO250" s="165"/>
      <c r="DP250" s="165"/>
      <c r="DQ250" s="165"/>
      <c r="DR250" s="165"/>
      <c r="DS250" s="165"/>
      <c r="DT250" s="165"/>
      <c r="DU250" s="165"/>
      <c r="DV250" s="165"/>
      <c r="DW250" s="165"/>
      <c r="DX250" s="165"/>
      <c r="DY250" s="165"/>
      <c r="DZ250" s="165"/>
      <c r="EA250" s="165"/>
      <c r="EB250" s="165"/>
      <c r="EC250" s="165"/>
      <c r="ED250" s="165"/>
      <c r="EE250" s="165"/>
      <c r="EF250" s="165"/>
      <c r="EG250" s="165"/>
      <c r="EH250" s="165"/>
      <c r="EI250" s="165"/>
      <c r="EJ250" s="165"/>
      <c r="EK250" s="165"/>
      <c r="EL250" s="165"/>
      <c r="EM250" s="165"/>
      <c r="EN250" s="165"/>
      <c r="EO250" s="165"/>
      <c r="EP250" s="165"/>
      <c r="EQ250" s="165"/>
      <c r="ER250" s="165"/>
      <c r="ES250" s="165"/>
      <c r="ET250" s="165"/>
      <c r="EU250" s="165"/>
      <c r="EV250" s="165"/>
      <c r="EW250" s="165"/>
      <c r="EX250" s="165"/>
      <c r="EY250" s="165"/>
      <c r="EZ250" s="165"/>
      <c r="FA250" s="165"/>
      <c r="FB250" s="165"/>
      <c r="FC250" s="165"/>
      <c r="FD250" s="165"/>
      <c r="FE250" s="165"/>
      <c r="FF250" s="165"/>
      <c r="FG250" s="165"/>
      <c r="FH250" s="165"/>
      <c r="FI250" s="165"/>
      <c r="FJ250" s="165"/>
      <c r="FK250" s="165"/>
      <c r="FL250" s="165"/>
      <c r="FM250" s="165"/>
      <c r="FN250" s="165"/>
      <c r="FO250" s="165"/>
      <c r="FP250" s="165"/>
      <c r="FQ250" s="165"/>
      <c r="FR250" s="165"/>
      <c r="FS250" s="165"/>
      <c r="FT250" s="165"/>
      <c r="FU250" s="165"/>
      <c r="FV250" s="165"/>
      <c r="FW250" s="165"/>
      <c r="FX250" s="165"/>
    </row>
    <row r="251" spans="1:180" s="162" customFormat="1" ht="14.25" customHeight="1" thickBot="1">
      <c r="B251" s="370"/>
      <c r="C251" s="431"/>
      <c r="D251" s="431"/>
      <c r="E251" s="431"/>
      <c r="F251" s="431"/>
      <c r="G251" s="431"/>
      <c r="H251" s="431"/>
      <c r="I251" s="431"/>
      <c r="J251" s="431"/>
      <c r="K251" s="431"/>
      <c r="L251" s="431"/>
      <c r="M251" s="431"/>
      <c r="N251" s="431"/>
      <c r="O251" s="431"/>
      <c r="P251" s="431"/>
      <c r="Q251" s="431"/>
      <c r="R251" s="431"/>
      <c r="S251" s="432"/>
      <c r="T251" s="431"/>
      <c r="U251" s="431"/>
      <c r="V251" s="431"/>
      <c r="W251" s="431"/>
      <c r="X251" s="431"/>
      <c r="Y251" s="431"/>
      <c r="Z251" s="431"/>
      <c r="AA251" s="431"/>
      <c r="AB251" s="431"/>
      <c r="AC251" s="431"/>
      <c r="AD251" s="432"/>
      <c r="AE251" s="432"/>
      <c r="AF251" s="432"/>
      <c r="AG251" s="432"/>
      <c r="AH251" s="432"/>
      <c r="AI251" s="432"/>
      <c r="AJ251" s="432"/>
      <c r="AK251" s="432"/>
      <c r="AL251" s="432"/>
      <c r="AM251" s="432"/>
      <c r="AN251" s="432"/>
      <c r="AO251" s="432"/>
      <c r="AP251" s="432"/>
      <c r="AQ251" s="432"/>
      <c r="AR251" s="256"/>
      <c r="AS251" s="165"/>
      <c r="AT251" s="165"/>
      <c r="AU251" s="165"/>
      <c r="AV251" s="165"/>
      <c r="AW251" s="605" t="s">
        <v>640</v>
      </c>
      <c r="AX251" s="165"/>
      <c r="AY251" s="165"/>
      <c r="AZ251" s="165"/>
      <c r="BA251" s="165"/>
      <c r="BB251" s="165"/>
      <c r="BC251" s="165"/>
      <c r="BD251" s="165"/>
      <c r="BE251" s="165"/>
      <c r="BF251" s="165"/>
      <c r="BG251" s="165"/>
      <c r="BH251" s="165"/>
      <c r="BI251" s="165"/>
      <c r="BJ251" s="165"/>
      <c r="BK251" s="165"/>
      <c r="BL251" s="165"/>
      <c r="BM251" s="165"/>
      <c r="BN251" s="165"/>
      <c r="BO251" s="165"/>
      <c r="BP251" s="165"/>
      <c r="BQ251" s="165"/>
      <c r="BR251" s="165"/>
      <c r="BS251" s="165"/>
      <c r="BT251" s="165"/>
      <c r="BU251" s="165"/>
      <c r="BV251" s="165"/>
      <c r="BW251" s="165"/>
      <c r="BX251" s="165"/>
      <c r="BY251" s="165"/>
      <c r="BZ251" s="165"/>
      <c r="CA251" s="165"/>
      <c r="CB251" s="165"/>
      <c r="CC251" s="165"/>
      <c r="CD251" s="165"/>
      <c r="CE251" s="165"/>
      <c r="CF251" s="165"/>
      <c r="CG251" s="165"/>
      <c r="CH251" s="165"/>
      <c r="CI251" s="165"/>
      <c r="CJ251" s="165"/>
      <c r="CK251" s="165"/>
      <c r="CL251" s="165"/>
      <c r="CM251" s="165"/>
      <c r="CN251" s="165"/>
      <c r="CO251" s="165"/>
      <c r="CP251" s="165"/>
      <c r="CQ251" s="165"/>
      <c r="CR251" s="165"/>
      <c r="CS251" s="165"/>
      <c r="CT251" s="165"/>
      <c r="CU251" s="165"/>
      <c r="CV251" s="165"/>
      <c r="CW251" s="165"/>
      <c r="CX251" s="165"/>
      <c r="CY251" s="165"/>
      <c r="CZ251" s="165"/>
      <c r="DA251" s="165"/>
      <c r="DB251" s="165"/>
      <c r="DC251" s="165"/>
      <c r="DD251" s="165"/>
      <c r="DE251" s="165"/>
      <c r="DF251" s="165"/>
      <c r="DG251" s="165"/>
      <c r="DH251" s="165"/>
      <c r="DI251" s="165"/>
      <c r="DJ251" s="165"/>
      <c r="DK251" s="165"/>
      <c r="DL251" s="165"/>
      <c r="DM251" s="165"/>
      <c r="DN251" s="165"/>
      <c r="DO251" s="165"/>
      <c r="DP251" s="165"/>
      <c r="DQ251" s="165"/>
      <c r="DR251" s="165"/>
      <c r="DS251" s="165"/>
      <c r="DT251" s="165"/>
      <c r="DU251" s="165"/>
      <c r="DV251" s="165"/>
      <c r="DW251" s="165"/>
      <c r="DX251" s="165"/>
      <c r="DY251" s="165"/>
      <c r="DZ251" s="165"/>
      <c r="EA251" s="165"/>
      <c r="EB251" s="165"/>
      <c r="EC251" s="165"/>
      <c r="ED251" s="165"/>
      <c r="EE251" s="165"/>
      <c r="EF251" s="165"/>
      <c r="EG251" s="165"/>
      <c r="EH251" s="165"/>
      <c r="EI251" s="165"/>
      <c r="EJ251" s="165"/>
      <c r="EK251" s="165"/>
      <c r="EL251" s="165"/>
      <c r="EM251" s="165"/>
      <c r="EN251" s="165"/>
      <c r="EO251" s="165"/>
      <c r="EP251" s="165"/>
      <c r="EQ251" s="165"/>
      <c r="ER251" s="165"/>
      <c r="ES251" s="165"/>
      <c r="ET251" s="165"/>
      <c r="EU251" s="165"/>
      <c r="EV251" s="165"/>
      <c r="EW251" s="165"/>
      <c r="EX251" s="165"/>
      <c r="EY251" s="165"/>
      <c r="EZ251" s="165"/>
      <c r="FA251" s="165"/>
      <c r="FB251" s="165"/>
      <c r="FC251" s="165"/>
      <c r="FD251" s="165"/>
      <c r="FE251" s="165"/>
      <c r="FF251" s="165"/>
      <c r="FG251" s="165"/>
      <c r="FH251" s="165"/>
      <c r="FI251" s="165"/>
      <c r="FJ251" s="165"/>
      <c r="FK251" s="165"/>
      <c r="FL251" s="165"/>
      <c r="FM251" s="165"/>
      <c r="FN251" s="165"/>
      <c r="FO251" s="165"/>
      <c r="FP251" s="165"/>
      <c r="FQ251" s="165"/>
      <c r="FR251" s="165"/>
      <c r="FS251" s="165"/>
      <c r="FT251" s="165"/>
      <c r="FU251" s="165"/>
      <c r="FV251" s="165"/>
      <c r="FW251" s="165"/>
      <c r="FX251" s="165"/>
    </row>
    <row r="252" spans="1:180" s="162" customFormat="1" ht="16.5" customHeight="1" thickBot="1">
      <c r="B252" s="370"/>
      <c r="C252" s="433" t="s">
        <v>165</v>
      </c>
      <c r="D252" s="969" t="s">
        <v>351</v>
      </c>
      <c r="E252" s="969"/>
      <c r="F252" s="969"/>
      <c r="G252" s="969"/>
      <c r="H252" s="969"/>
      <c r="I252" s="969"/>
      <c r="J252" s="969"/>
      <c r="K252" s="969"/>
      <c r="L252" s="969"/>
      <c r="M252" s="969"/>
      <c r="N252" s="969"/>
      <c r="O252" s="969"/>
      <c r="P252" s="969"/>
      <c r="Q252" s="969"/>
      <c r="R252" s="970"/>
      <c r="S252" s="434">
        <v>1</v>
      </c>
      <c r="T252" s="435"/>
      <c r="U252" s="436"/>
      <c r="V252" s="435"/>
      <c r="W252" s="436"/>
      <c r="X252" s="435"/>
      <c r="Y252" s="436"/>
      <c r="Z252" s="435"/>
      <c r="AA252" s="436"/>
      <c r="AB252" s="435"/>
      <c r="AC252" s="436"/>
      <c r="AD252" s="608"/>
      <c r="AE252" s="609"/>
      <c r="AF252" s="437"/>
      <c r="AG252" s="438"/>
      <c r="AH252" s="437"/>
      <c r="AI252" s="438"/>
      <c r="AJ252" s="437"/>
      <c r="AK252" s="438"/>
      <c r="AL252" s="437"/>
      <c r="AM252" s="438"/>
      <c r="AN252" s="437"/>
      <c r="AO252" s="438"/>
      <c r="AP252" s="437"/>
      <c r="AQ252" s="438"/>
      <c r="AR252" s="256"/>
      <c r="AS252" s="165"/>
      <c r="AT252" s="165"/>
      <c r="AU252" s="165"/>
      <c r="AV252" s="165"/>
      <c r="AW252" s="605" t="s">
        <v>641</v>
      </c>
      <c r="AX252" s="165"/>
      <c r="AY252" s="165"/>
      <c r="AZ252" s="165"/>
      <c r="BA252" s="165"/>
      <c r="BB252" s="165"/>
      <c r="BC252" s="165"/>
      <c r="BD252" s="165"/>
      <c r="BE252" s="165"/>
      <c r="BF252" s="165"/>
      <c r="BG252" s="165"/>
      <c r="BH252" s="165"/>
      <c r="BI252" s="165"/>
      <c r="BJ252" s="165"/>
      <c r="BK252" s="165"/>
      <c r="BL252" s="165"/>
      <c r="BM252" s="165"/>
      <c r="BN252" s="165"/>
      <c r="BO252" s="165"/>
      <c r="BP252" s="165"/>
      <c r="BQ252" s="165"/>
      <c r="BR252" s="165"/>
      <c r="BS252" s="165"/>
      <c r="BT252" s="165"/>
      <c r="BU252" s="165"/>
      <c r="BV252" s="165"/>
      <c r="BW252" s="165"/>
      <c r="BX252" s="165"/>
      <c r="BY252" s="165"/>
      <c r="BZ252" s="165"/>
      <c r="CA252" s="165"/>
      <c r="CB252" s="165"/>
      <c r="CC252" s="165"/>
      <c r="CD252" s="165"/>
      <c r="CE252" s="165"/>
      <c r="CF252" s="165"/>
      <c r="CG252" s="165"/>
      <c r="CH252" s="165"/>
      <c r="CI252" s="165"/>
      <c r="CJ252" s="165"/>
      <c r="CK252" s="165"/>
      <c r="CL252" s="165"/>
      <c r="CM252" s="165"/>
      <c r="CN252" s="165"/>
      <c r="CO252" s="165"/>
      <c r="CP252" s="165"/>
      <c r="CQ252" s="165"/>
      <c r="CR252" s="165"/>
      <c r="CS252" s="165"/>
      <c r="CT252" s="165"/>
      <c r="CU252" s="165"/>
      <c r="CV252" s="165"/>
      <c r="CW252" s="165"/>
      <c r="CX252" s="165"/>
      <c r="CY252" s="165"/>
      <c r="CZ252" s="165"/>
      <c r="DA252" s="165"/>
      <c r="DB252" s="165"/>
      <c r="DC252" s="165"/>
      <c r="DD252" s="165"/>
      <c r="DE252" s="165"/>
      <c r="DF252" s="165"/>
      <c r="DG252" s="165"/>
      <c r="DH252" s="165"/>
      <c r="DI252" s="165"/>
      <c r="DJ252" s="165"/>
      <c r="DK252" s="165"/>
      <c r="DL252" s="165"/>
      <c r="DM252" s="165"/>
      <c r="DN252" s="165"/>
      <c r="DO252" s="165"/>
      <c r="DP252" s="165"/>
      <c r="DQ252" s="165"/>
      <c r="DR252" s="165"/>
      <c r="DS252" s="165"/>
      <c r="DT252" s="165"/>
      <c r="DU252" s="165"/>
      <c r="DV252" s="165"/>
      <c r="DW252" s="165"/>
      <c r="DX252" s="165"/>
      <c r="DY252" s="165"/>
      <c r="DZ252" s="165"/>
      <c r="EA252" s="165"/>
      <c r="EB252" s="165"/>
      <c r="EC252" s="165"/>
      <c r="ED252" s="165"/>
      <c r="EE252" s="165"/>
      <c r="EF252" s="165"/>
      <c r="EG252" s="165"/>
      <c r="EH252" s="165"/>
      <c r="EI252" s="165"/>
      <c r="EJ252" s="165"/>
      <c r="EK252" s="165"/>
      <c r="EL252" s="165"/>
      <c r="EM252" s="165"/>
      <c r="EN252" s="165"/>
      <c r="EO252" s="165"/>
      <c r="EP252" s="165"/>
      <c r="EQ252" s="165"/>
      <c r="ER252" s="165"/>
      <c r="ES252" s="165"/>
      <c r="ET252" s="165"/>
      <c r="EU252" s="165"/>
      <c r="EV252" s="165"/>
      <c r="EW252" s="165"/>
      <c r="EX252" s="165"/>
      <c r="EY252" s="165"/>
      <c r="EZ252" s="165"/>
      <c r="FA252" s="165"/>
      <c r="FB252" s="165"/>
      <c r="FC252" s="165"/>
      <c r="FD252" s="165"/>
      <c r="FE252" s="165"/>
      <c r="FF252" s="165"/>
      <c r="FG252" s="165"/>
      <c r="FH252" s="165"/>
      <c r="FI252" s="165"/>
      <c r="FJ252" s="165"/>
      <c r="FK252" s="165"/>
      <c r="FL252" s="165"/>
      <c r="FM252" s="165"/>
      <c r="FN252" s="165"/>
      <c r="FO252" s="165"/>
      <c r="FP252" s="165"/>
      <c r="FQ252" s="165"/>
      <c r="FR252" s="165"/>
      <c r="FS252" s="165"/>
      <c r="FT252" s="165"/>
      <c r="FU252" s="165"/>
      <c r="FV252" s="165"/>
      <c r="FW252" s="165"/>
      <c r="FX252" s="165"/>
    </row>
    <row r="253" spans="1:180" s="162" customFormat="1" ht="14.25" customHeight="1">
      <c r="B253" s="175"/>
      <c r="C253" s="176"/>
      <c r="D253" s="439"/>
      <c r="E253" s="439"/>
      <c r="F253" s="176"/>
      <c r="G253" s="176"/>
      <c r="H253" s="176"/>
      <c r="I253" s="176"/>
      <c r="J253" s="176"/>
      <c r="K253" s="176"/>
      <c r="L253" s="176"/>
      <c r="M253" s="176"/>
      <c r="N253" s="176"/>
      <c r="O253" s="176"/>
      <c r="P253" s="176"/>
      <c r="Q253" s="176"/>
      <c r="R253" s="176"/>
      <c r="S253" s="176"/>
      <c r="T253" s="176"/>
      <c r="U253" s="176"/>
      <c r="V253" s="176"/>
      <c r="W253" s="176"/>
      <c r="X253" s="176"/>
      <c r="Y253" s="176"/>
      <c r="Z253" s="176"/>
      <c r="AA253" s="176"/>
      <c r="AB253" s="176"/>
      <c r="AC253" s="176"/>
      <c r="AD253" s="176"/>
      <c r="AE253" s="176"/>
      <c r="AF253" s="176"/>
      <c r="AG253" s="176"/>
      <c r="AH253" s="176"/>
      <c r="AI253" s="176"/>
      <c r="AJ253" s="176"/>
      <c r="AK253" s="176"/>
      <c r="AL253" s="176"/>
      <c r="AM253" s="176"/>
      <c r="AN253" s="176"/>
      <c r="AO253" s="176"/>
      <c r="AP253" s="176"/>
      <c r="AQ253" s="176"/>
      <c r="AR253" s="256"/>
      <c r="AS253" s="165"/>
      <c r="AT253" s="165"/>
      <c r="AU253" s="165"/>
      <c r="AV253" s="165"/>
      <c r="AW253" s="605" t="s">
        <v>642</v>
      </c>
      <c r="AX253" s="165"/>
      <c r="AY253" s="165"/>
      <c r="AZ253" s="165"/>
      <c r="BA253" s="165"/>
      <c r="BB253" s="165"/>
      <c r="BC253" s="165"/>
      <c r="BD253" s="165"/>
      <c r="BE253" s="165"/>
      <c r="BF253" s="165"/>
      <c r="BG253" s="165"/>
      <c r="BH253" s="165"/>
      <c r="BI253" s="165"/>
      <c r="BJ253" s="165"/>
      <c r="BK253" s="165"/>
      <c r="BL253" s="165"/>
      <c r="BM253" s="165"/>
      <c r="BN253" s="165"/>
      <c r="BO253" s="165"/>
      <c r="BP253" s="165"/>
      <c r="BQ253" s="165"/>
      <c r="BR253" s="165"/>
      <c r="BS253" s="165"/>
      <c r="BT253" s="165"/>
      <c r="BU253" s="165"/>
      <c r="BV253" s="165"/>
      <c r="BW253" s="165"/>
      <c r="BX253" s="165"/>
      <c r="BY253" s="165"/>
      <c r="BZ253" s="165"/>
      <c r="CA253" s="165"/>
      <c r="CB253" s="165"/>
      <c r="CC253" s="165"/>
      <c r="CD253" s="165"/>
      <c r="CE253" s="165"/>
      <c r="CF253" s="165"/>
      <c r="CG253" s="165"/>
      <c r="CH253" s="165"/>
      <c r="CI253" s="165"/>
      <c r="CJ253" s="165"/>
      <c r="CK253" s="165"/>
      <c r="CL253" s="165"/>
      <c r="CM253" s="165"/>
      <c r="CN253" s="165"/>
      <c r="CO253" s="165"/>
      <c r="CP253" s="165"/>
      <c r="CQ253" s="165"/>
      <c r="CR253" s="165"/>
      <c r="CS253" s="165"/>
      <c r="CT253" s="165"/>
      <c r="CU253" s="165"/>
      <c r="CV253" s="165"/>
      <c r="CW253" s="165"/>
      <c r="CX253" s="165"/>
      <c r="CY253" s="165"/>
      <c r="CZ253" s="165"/>
      <c r="DA253" s="165"/>
      <c r="DB253" s="165"/>
      <c r="DC253" s="165"/>
      <c r="DD253" s="165"/>
      <c r="DE253" s="165"/>
      <c r="DF253" s="165"/>
      <c r="DG253" s="165"/>
      <c r="DH253" s="165"/>
      <c r="DI253" s="165"/>
      <c r="DJ253" s="165"/>
      <c r="DK253" s="165"/>
      <c r="DL253" s="165"/>
      <c r="DM253" s="165"/>
      <c r="DN253" s="165"/>
      <c r="DO253" s="165"/>
      <c r="DP253" s="165"/>
      <c r="DQ253" s="165"/>
      <c r="DR253" s="165"/>
      <c r="DS253" s="165"/>
      <c r="DT253" s="165"/>
      <c r="DU253" s="165"/>
      <c r="DV253" s="165"/>
      <c r="DW253" s="165"/>
      <c r="DX253" s="165"/>
      <c r="DY253" s="165"/>
      <c r="DZ253" s="165"/>
      <c r="EA253" s="165"/>
      <c r="EB253" s="165"/>
      <c r="EC253" s="165"/>
      <c r="ED253" s="165"/>
      <c r="EE253" s="165"/>
      <c r="EF253" s="165"/>
      <c r="EG253" s="165"/>
      <c r="EH253" s="165"/>
      <c r="EI253" s="165"/>
      <c r="EJ253" s="165"/>
      <c r="EK253" s="165"/>
      <c r="EL253" s="165"/>
      <c r="EM253" s="165"/>
      <c r="EN253" s="165"/>
      <c r="EO253" s="165"/>
      <c r="EP253" s="165"/>
      <c r="EQ253" s="165"/>
      <c r="ER253" s="165"/>
      <c r="ES253" s="165"/>
      <c r="ET253" s="165"/>
      <c r="EU253" s="165"/>
      <c r="EV253" s="165"/>
      <c r="EW253" s="165"/>
      <c r="EX253" s="165"/>
      <c r="EY253" s="165"/>
      <c r="EZ253" s="165"/>
      <c r="FA253" s="165"/>
      <c r="FB253" s="165"/>
      <c r="FC253" s="165"/>
      <c r="FD253" s="165"/>
      <c r="FE253" s="165"/>
      <c r="FF253" s="165"/>
      <c r="FG253" s="165"/>
      <c r="FH253" s="165"/>
      <c r="FI253" s="165"/>
      <c r="FJ253" s="165"/>
      <c r="FK253" s="165"/>
      <c r="FL253" s="165"/>
      <c r="FM253" s="165"/>
      <c r="FN253" s="165"/>
      <c r="FO253" s="165"/>
      <c r="FP253" s="165"/>
      <c r="FQ253" s="165"/>
      <c r="FR253" s="165"/>
      <c r="FS253" s="165"/>
      <c r="FT253" s="165"/>
      <c r="FU253" s="165"/>
      <c r="FV253" s="165"/>
      <c r="FW253" s="165"/>
      <c r="FX253" s="165"/>
    </row>
    <row r="254" spans="1:180" s="164" customFormat="1" ht="3.75" customHeight="1">
      <c r="A254" s="162"/>
      <c r="B254" s="994"/>
      <c r="C254" s="842"/>
      <c r="D254" s="842"/>
      <c r="E254" s="842"/>
      <c r="F254" s="842"/>
      <c r="G254" s="258"/>
      <c r="H254" s="258"/>
      <c r="I254" s="258"/>
      <c r="J254" s="842"/>
      <c r="K254" s="842"/>
      <c r="L254" s="842"/>
      <c r="M254" s="842"/>
      <c r="N254" s="258"/>
      <c r="O254" s="258"/>
      <c r="P254" s="258"/>
      <c r="Q254" s="842"/>
      <c r="R254" s="842"/>
      <c r="S254" s="842"/>
      <c r="T254" s="842"/>
      <c r="U254" s="258"/>
      <c r="V254" s="258"/>
      <c r="W254" s="258"/>
      <c r="X254" s="842"/>
      <c r="Y254" s="842"/>
      <c r="Z254" s="842"/>
      <c r="AA254" s="842"/>
      <c r="AB254" s="258"/>
      <c r="AC254" s="258"/>
      <c r="AD254" s="258"/>
      <c r="AE254" s="258"/>
      <c r="AF254" s="258"/>
      <c r="AG254" s="258"/>
      <c r="AH254" s="258"/>
      <c r="AI254" s="258"/>
      <c r="AJ254" s="440"/>
      <c r="AK254" s="441"/>
      <c r="AL254" s="441"/>
      <c r="AM254" s="441"/>
      <c r="AN254" s="441"/>
      <c r="AO254" s="441"/>
      <c r="AP254" s="441"/>
      <c r="AQ254" s="441"/>
      <c r="AR254" s="442"/>
      <c r="AS254" s="1"/>
      <c r="AT254" s="163"/>
      <c r="AU254" s="163"/>
      <c r="AV254" s="163"/>
      <c r="AW254" s="605" t="s">
        <v>643</v>
      </c>
      <c r="AX254" s="163"/>
      <c r="AY254" s="163"/>
      <c r="AZ254" s="163"/>
      <c r="BA254" s="163"/>
      <c r="BB254" s="163"/>
      <c r="BC254" s="163"/>
      <c r="BD254" s="163"/>
      <c r="BE254" s="163"/>
      <c r="BF254" s="163"/>
      <c r="BG254" s="163"/>
      <c r="BH254" s="163"/>
      <c r="BI254" s="163"/>
      <c r="BJ254" s="163"/>
      <c r="BK254" s="163"/>
      <c r="BL254" s="163"/>
      <c r="BM254" s="163"/>
      <c r="BN254" s="163"/>
      <c r="BO254" s="163"/>
      <c r="BP254" s="163"/>
      <c r="BQ254" s="163"/>
      <c r="BR254" s="163"/>
      <c r="BS254" s="163"/>
      <c r="BT254" s="163"/>
      <c r="BU254" s="163"/>
      <c r="BV254" s="163"/>
      <c r="BW254" s="163"/>
      <c r="BX254" s="163"/>
      <c r="BY254" s="163"/>
      <c r="BZ254" s="163"/>
      <c r="CA254" s="163"/>
      <c r="CB254" s="163"/>
      <c r="CC254" s="163"/>
      <c r="CD254" s="163"/>
      <c r="CE254" s="163"/>
      <c r="CF254" s="163"/>
      <c r="CG254" s="163"/>
      <c r="CH254" s="163"/>
      <c r="CI254" s="163"/>
      <c r="CJ254" s="163"/>
      <c r="CK254" s="163"/>
      <c r="CL254" s="163"/>
      <c r="CM254" s="163"/>
      <c r="CN254" s="163"/>
      <c r="CO254" s="163"/>
      <c r="CP254" s="163"/>
      <c r="CQ254" s="163"/>
      <c r="CR254" s="163"/>
      <c r="CS254" s="163"/>
      <c r="CT254" s="163"/>
      <c r="CU254" s="163"/>
      <c r="CV254" s="163"/>
      <c r="CW254" s="163"/>
      <c r="CX254" s="163"/>
      <c r="CY254" s="163"/>
      <c r="CZ254" s="163"/>
      <c r="DA254" s="163"/>
      <c r="DB254" s="163"/>
      <c r="DC254" s="163"/>
      <c r="DD254" s="163"/>
      <c r="DE254" s="163"/>
      <c r="DF254" s="163"/>
      <c r="DG254" s="163"/>
      <c r="DH254" s="163"/>
      <c r="DI254" s="163"/>
      <c r="DJ254" s="163"/>
      <c r="DK254" s="163"/>
      <c r="DL254" s="163"/>
      <c r="DM254" s="163"/>
      <c r="DN254" s="163"/>
      <c r="DO254" s="163"/>
      <c r="DP254" s="163"/>
      <c r="DQ254" s="163"/>
      <c r="DR254" s="163"/>
      <c r="DS254" s="163"/>
      <c r="DT254" s="163"/>
      <c r="DU254" s="163"/>
      <c r="DV254" s="163"/>
      <c r="DW254" s="163"/>
      <c r="DX254" s="163"/>
      <c r="DY254" s="163"/>
      <c r="DZ254" s="163"/>
      <c r="EA254" s="163"/>
      <c r="EB254" s="163"/>
      <c r="EC254" s="163"/>
      <c r="ED254" s="163"/>
      <c r="EE254" s="163"/>
      <c r="EF254" s="163"/>
      <c r="EG254" s="163"/>
      <c r="EH254" s="163"/>
      <c r="EI254" s="163"/>
      <c r="EJ254" s="163"/>
      <c r="EK254" s="163"/>
      <c r="EL254" s="163"/>
      <c r="EM254" s="163"/>
      <c r="EN254" s="163"/>
      <c r="EO254" s="163"/>
      <c r="EP254" s="163"/>
      <c r="EQ254" s="163"/>
      <c r="ER254" s="163"/>
      <c r="ES254" s="163"/>
      <c r="ET254" s="163"/>
      <c r="EU254" s="163"/>
      <c r="EV254" s="163"/>
      <c r="EW254" s="163"/>
      <c r="EX254" s="163"/>
      <c r="EY254" s="163"/>
      <c r="EZ254" s="163"/>
      <c r="FA254" s="163"/>
      <c r="FB254" s="163"/>
      <c r="FC254" s="163"/>
      <c r="FD254" s="163"/>
      <c r="FE254" s="163"/>
      <c r="FF254" s="163"/>
      <c r="FG254" s="163"/>
      <c r="FH254" s="163"/>
      <c r="FI254" s="163"/>
      <c r="FJ254" s="163"/>
      <c r="FK254" s="163"/>
      <c r="FL254" s="163"/>
      <c r="FM254" s="163"/>
      <c r="FN254" s="163"/>
      <c r="FO254" s="163"/>
      <c r="FP254" s="163"/>
      <c r="FQ254" s="163"/>
      <c r="FR254" s="163"/>
      <c r="FS254" s="163"/>
      <c r="FT254" s="163"/>
      <c r="FU254" s="163"/>
      <c r="FV254" s="163"/>
      <c r="FW254" s="163"/>
      <c r="FX254" s="163"/>
    </row>
    <row r="255" spans="1:180" ht="18" customHeight="1">
      <c r="A255" s="156"/>
      <c r="B255" s="1130" t="s">
        <v>166</v>
      </c>
      <c r="C255" s="1131"/>
      <c r="D255" s="1131"/>
      <c r="E255" s="1131"/>
      <c r="F255" s="1131"/>
      <c r="G255" s="1131"/>
      <c r="H255" s="1131"/>
      <c r="I255" s="1131"/>
      <c r="J255" s="1131"/>
      <c r="K255" s="1131"/>
      <c r="L255" s="1131"/>
      <c r="M255" s="1131"/>
      <c r="N255" s="1131"/>
      <c r="O255" s="1131"/>
      <c r="P255" s="1131"/>
      <c r="Q255" s="1131"/>
      <c r="R255" s="1131"/>
      <c r="S255" s="1131"/>
      <c r="T255" s="1131"/>
      <c r="U255" s="1131"/>
      <c r="V255" s="1131"/>
      <c r="W255" s="1131"/>
      <c r="X255" s="1131"/>
      <c r="Y255" s="1131"/>
      <c r="Z255" s="1131"/>
      <c r="AA255" s="1131"/>
      <c r="AB255" s="1131"/>
      <c r="AC255" s="1131"/>
      <c r="AD255" s="1131"/>
      <c r="AE255" s="1131"/>
      <c r="AF255" s="1131"/>
      <c r="AG255" s="1131"/>
      <c r="AH255" s="1131"/>
      <c r="AI255" s="1131"/>
      <c r="AJ255" s="1131"/>
      <c r="AK255" s="1131"/>
      <c r="AL255" s="1131"/>
      <c r="AM255" s="1131"/>
      <c r="AN255" s="1131"/>
      <c r="AO255" s="1131"/>
      <c r="AP255" s="1131"/>
      <c r="AQ255" s="1131"/>
      <c r="AR255" s="1132"/>
      <c r="AS255" s="156"/>
      <c r="AU255" s="159"/>
      <c r="AW255" s="605" t="s">
        <v>644</v>
      </c>
    </row>
    <row r="256" spans="1:180" ht="27" customHeight="1" thickBot="1">
      <c r="A256" s="156"/>
      <c r="B256" s="175"/>
      <c r="C256" s="906" t="s">
        <v>270</v>
      </c>
      <c r="D256" s="906"/>
      <c r="E256" s="906"/>
      <c r="F256" s="906"/>
      <c r="G256" s="906"/>
      <c r="H256" s="906"/>
      <c r="I256" s="906"/>
      <c r="J256" s="906"/>
      <c r="K256" s="906"/>
      <c r="L256" s="906"/>
      <c r="M256" s="906"/>
      <c r="N256" s="906"/>
      <c r="O256" s="906"/>
      <c r="P256" s="906"/>
      <c r="Q256" s="906"/>
      <c r="R256" s="906"/>
      <c r="S256" s="906"/>
      <c r="T256" s="906"/>
      <c r="U256" s="906"/>
      <c r="V256" s="906"/>
      <c r="W256" s="906"/>
      <c r="X256" s="906"/>
      <c r="Y256" s="906"/>
      <c r="Z256" s="906"/>
      <c r="AA256" s="906"/>
      <c r="AB256" s="906"/>
      <c r="AC256" s="906"/>
      <c r="AD256" s="906"/>
      <c r="AE256" s="906"/>
      <c r="AF256" s="906"/>
      <c r="AG256" s="906"/>
      <c r="AH256" s="906"/>
      <c r="AI256" s="906"/>
      <c r="AJ256" s="906"/>
      <c r="AK256" s="906"/>
      <c r="AL256" s="906"/>
      <c r="AM256" s="906"/>
      <c r="AN256" s="906"/>
      <c r="AO256" s="906"/>
      <c r="AP256" s="906"/>
      <c r="AQ256" s="906"/>
      <c r="AR256" s="443"/>
      <c r="AS256" s="156"/>
      <c r="AU256" s="159"/>
      <c r="AW256" s="605" t="s">
        <v>645</v>
      </c>
    </row>
    <row r="257" spans="1:49" ht="12.75" customHeight="1" thickBot="1">
      <c r="A257" s="156"/>
      <c r="B257" s="175"/>
      <c r="C257" s="1133" t="s">
        <v>167</v>
      </c>
      <c r="D257" s="1134"/>
      <c r="E257" s="1134"/>
      <c r="F257" s="1134"/>
      <c r="G257" s="1134"/>
      <c r="H257" s="1134"/>
      <c r="I257" s="1134"/>
      <c r="J257" s="1134"/>
      <c r="K257" s="1135"/>
      <c r="L257" s="431"/>
      <c r="M257" s="1194" t="s">
        <v>168</v>
      </c>
      <c r="N257" s="1195"/>
      <c r="O257" s="1195"/>
      <c r="P257" s="1195"/>
      <c r="Q257" s="1195"/>
      <c r="R257" s="1195"/>
      <c r="S257" s="1196"/>
      <c r="T257" s="431"/>
      <c r="U257" s="1197" t="s">
        <v>169</v>
      </c>
      <c r="V257" s="1198"/>
      <c r="W257" s="1198"/>
      <c r="X257" s="1198"/>
      <c r="Y257" s="1198"/>
      <c r="Z257" s="1198"/>
      <c r="AA257" s="1198"/>
      <c r="AB257" s="1198"/>
      <c r="AC257" s="1198"/>
      <c r="AD257" s="1198"/>
      <c r="AE257" s="1198"/>
      <c r="AF257" s="1198"/>
      <c r="AG257" s="1198"/>
      <c r="AH257" s="1198"/>
      <c r="AI257" s="1198"/>
      <c r="AJ257" s="1198"/>
      <c r="AK257" s="1198"/>
      <c r="AL257" s="1198"/>
      <c r="AM257" s="1198"/>
      <c r="AN257" s="1198"/>
      <c r="AO257" s="1198"/>
      <c r="AP257" s="1198"/>
      <c r="AQ257" s="1187"/>
      <c r="AR257" s="443"/>
      <c r="AS257" s="156"/>
      <c r="AU257" s="159"/>
      <c r="AW257" s="605" t="s">
        <v>646</v>
      </c>
    </row>
    <row r="258" spans="1:49" ht="12.75" customHeight="1">
      <c r="A258" s="156"/>
      <c r="B258" s="175"/>
      <c r="C258" s="1136"/>
      <c r="D258" s="1137"/>
      <c r="E258" s="1137"/>
      <c r="F258" s="1137"/>
      <c r="G258" s="1137"/>
      <c r="H258" s="1137"/>
      <c r="I258" s="1137"/>
      <c r="J258" s="1137"/>
      <c r="K258" s="1138"/>
      <c r="L258" s="431"/>
      <c r="M258" s="1144" t="s">
        <v>170</v>
      </c>
      <c r="N258" s="1145"/>
      <c r="O258" s="1186" t="s">
        <v>271</v>
      </c>
      <c r="P258" s="1187"/>
      <c r="Q258" s="1155" t="s">
        <v>171</v>
      </c>
      <c r="R258" s="1156"/>
      <c r="S258" s="1157"/>
      <c r="T258" s="431"/>
      <c r="U258" s="1190" t="s">
        <v>385</v>
      </c>
      <c r="V258" s="1129"/>
      <c r="W258" s="1129"/>
      <c r="X258" s="1129"/>
      <c r="Y258" s="1129" t="s">
        <v>172</v>
      </c>
      <c r="Z258" s="1129"/>
      <c r="AA258" s="1129"/>
      <c r="AB258" s="1129"/>
      <c r="AC258" s="1129"/>
      <c r="AD258" s="1129"/>
      <c r="AE258" s="1129"/>
      <c r="AF258" s="1129" t="s">
        <v>173</v>
      </c>
      <c r="AG258" s="1129"/>
      <c r="AH258" s="1129"/>
      <c r="AI258" s="1129"/>
      <c r="AJ258" s="1140" t="s">
        <v>174</v>
      </c>
      <c r="AK258" s="1140"/>
      <c r="AL258" s="1140"/>
      <c r="AM258" s="1141"/>
      <c r="AN258" s="1139" t="s">
        <v>175</v>
      </c>
      <c r="AO258" s="1140"/>
      <c r="AP258" s="1140"/>
      <c r="AQ258" s="1141"/>
      <c r="AR258" s="443"/>
      <c r="AS258" s="156"/>
      <c r="AU258" s="159"/>
      <c r="AW258" s="605" t="s">
        <v>647</v>
      </c>
    </row>
    <row r="259" spans="1:49" ht="24" customHeight="1" thickBot="1">
      <c r="A259" s="156"/>
      <c r="B259" s="175"/>
      <c r="C259" s="1136"/>
      <c r="D259" s="1137"/>
      <c r="E259" s="1137"/>
      <c r="F259" s="1137"/>
      <c r="G259" s="1137"/>
      <c r="H259" s="1137"/>
      <c r="I259" s="1137"/>
      <c r="J259" s="1137"/>
      <c r="K259" s="1138"/>
      <c r="L259" s="431"/>
      <c r="M259" s="1146"/>
      <c r="N259" s="1147"/>
      <c r="O259" s="1188"/>
      <c r="P259" s="1189"/>
      <c r="Q259" s="1158"/>
      <c r="R259" s="1159"/>
      <c r="S259" s="1160"/>
      <c r="T259" s="431"/>
      <c r="U259" s="1142" t="s">
        <v>176</v>
      </c>
      <c r="V259" s="1143"/>
      <c r="W259" s="1143"/>
      <c r="X259" s="444" t="s">
        <v>177</v>
      </c>
      <c r="Y259" s="1143" t="s">
        <v>178</v>
      </c>
      <c r="Z259" s="1143"/>
      <c r="AA259" s="1143"/>
      <c r="AB259" s="1143" t="s">
        <v>379</v>
      </c>
      <c r="AC259" s="1143"/>
      <c r="AD259" s="1143"/>
      <c r="AE259" s="444" t="s">
        <v>177</v>
      </c>
      <c r="AF259" s="1143" t="s">
        <v>176</v>
      </c>
      <c r="AG259" s="1143"/>
      <c r="AH259" s="1143"/>
      <c r="AI259" s="444" t="s">
        <v>177</v>
      </c>
      <c r="AJ259" s="1143" t="s">
        <v>176</v>
      </c>
      <c r="AK259" s="1143"/>
      <c r="AL259" s="1143"/>
      <c r="AM259" s="445" t="s">
        <v>177</v>
      </c>
      <c r="AN259" s="1142" t="s">
        <v>176</v>
      </c>
      <c r="AO259" s="1143"/>
      <c r="AP259" s="1143"/>
      <c r="AQ259" s="445" t="s">
        <v>177</v>
      </c>
      <c r="AR259" s="443"/>
      <c r="AS259" s="172"/>
      <c r="AU259" s="159"/>
      <c r="AW259" s="605" t="s">
        <v>648</v>
      </c>
    </row>
    <row r="260" spans="1:49" ht="12.75" customHeight="1">
      <c r="A260" s="156"/>
      <c r="B260" s="175"/>
      <c r="C260" s="446">
        <f>C180</f>
        <v>1</v>
      </c>
      <c r="D260" s="830">
        <f>D180</f>
        <v>0</v>
      </c>
      <c r="E260" s="830"/>
      <c r="F260" s="830"/>
      <c r="G260" s="830"/>
      <c r="H260" s="830"/>
      <c r="I260" s="830"/>
      <c r="J260" s="830"/>
      <c r="K260" s="831"/>
      <c r="L260" s="431"/>
      <c r="M260" s="1210">
        <f>S180</f>
        <v>0</v>
      </c>
      <c r="N260" s="1211"/>
      <c r="O260" s="832">
        <v>70000</v>
      </c>
      <c r="P260" s="832"/>
      <c r="Q260" s="1148">
        <f t="shared" ref="Q260:Q269" si="12">M260*O260</f>
        <v>0</v>
      </c>
      <c r="R260" s="1149"/>
      <c r="S260" s="1150"/>
      <c r="T260" s="431"/>
      <c r="U260" s="932">
        <f>Q260*85%</f>
        <v>0</v>
      </c>
      <c r="V260" s="933"/>
      <c r="W260" s="934"/>
      <c r="X260" s="447">
        <f t="shared" ref="X260:X269" si="13">IF(Q260&gt;0,U260/Q260,0)</f>
        <v>0</v>
      </c>
      <c r="Y260" s="932">
        <f>Q260*15%</f>
        <v>0</v>
      </c>
      <c r="Z260" s="933"/>
      <c r="AA260" s="934"/>
      <c r="AB260" s="1151"/>
      <c r="AC260" s="1152"/>
      <c r="AD260" s="1153"/>
      <c r="AE260" s="448">
        <f t="shared" ref="AE260:AE269" si="14">IF(Q260&gt;0,SUM(Y260:AD260)/AN260,0)</f>
        <v>0</v>
      </c>
      <c r="AF260" s="832"/>
      <c r="AG260" s="832"/>
      <c r="AH260" s="832"/>
      <c r="AI260" s="448">
        <f t="shared" ref="AI260:AI269" si="15">IF(Q260&gt;0,AF260/AN260,0)</f>
        <v>0</v>
      </c>
      <c r="AJ260" s="832"/>
      <c r="AK260" s="832"/>
      <c r="AL260" s="832"/>
      <c r="AM260" s="449">
        <f t="shared" ref="AM260:AM269" si="16">IF(Q260&gt;0,AJ260/AN260,0)</f>
        <v>0</v>
      </c>
      <c r="AN260" s="1191">
        <f t="shared" ref="AN260:AN270" si="17">U260+Y260+AB260+AF260+AJ260</f>
        <v>0</v>
      </c>
      <c r="AO260" s="1192"/>
      <c r="AP260" s="1193"/>
      <c r="AQ260" s="450" t="str">
        <f t="shared" ref="AQ260:AQ270" si="18">IF(Q260=0,"-",X260+AE260+AI260+AM260)</f>
        <v>-</v>
      </c>
      <c r="AR260" s="443"/>
      <c r="AS260" s="172"/>
      <c r="AU260" s="159"/>
      <c r="AW260" s="605" t="s">
        <v>649</v>
      </c>
    </row>
    <row r="261" spans="1:49" ht="12.75" customHeight="1">
      <c r="A261" s="156"/>
      <c r="B261" s="175"/>
      <c r="C261" s="451">
        <f>C187</f>
        <v>2</v>
      </c>
      <c r="D261" s="809">
        <f>D187</f>
        <v>0</v>
      </c>
      <c r="E261" s="809"/>
      <c r="F261" s="809"/>
      <c r="G261" s="809"/>
      <c r="H261" s="809"/>
      <c r="I261" s="809"/>
      <c r="J261" s="809"/>
      <c r="K261" s="810"/>
      <c r="L261" s="431"/>
      <c r="M261" s="949">
        <f>S187</f>
        <v>0</v>
      </c>
      <c r="N261" s="695"/>
      <c r="O261" s="832"/>
      <c r="P261" s="832"/>
      <c r="Q261" s="835">
        <f t="shared" si="12"/>
        <v>0</v>
      </c>
      <c r="R261" s="836"/>
      <c r="S261" s="837"/>
      <c r="T261" s="431"/>
      <c r="U261" s="932">
        <f t="shared" ref="U261:U269" si="19">Q261*85%</f>
        <v>0</v>
      </c>
      <c r="V261" s="933"/>
      <c r="W261" s="934"/>
      <c r="X261" s="447">
        <f t="shared" si="13"/>
        <v>0</v>
      </c>
      <c r="Y261" s="932">
        <f t="shared" ref="Y261:Y269" si="20">Q261*15%</f>
        <v>0</v>
      </c>
      <c r="Z261" s="933"/>
      <c r="AA261" s="934"/>
      <c r="AB261" s="941"/>
      <c r="AC261" s="942"/>
      <c r="AD261" s="943"/>
      <c r="AE261" s="448">
        <f t="shared" si="14"/>
        <v>0</v>
      </c>
      <c r="AF261" s="940"/>
      <c r="AG261" s="940"/>
      <c r="AH261" s="940"/>
      <c r="AI261" s="448">
        <f t="shared" si="15"/>
        <v>0</v>
      </c>
      <c r="AJ261" s="832"/>
      <c r="AK261" s="832"/>
      <c r="AL261" s="832"/>
      <c r="AM261" s="449">
        <f t="shared" si="16"/>
        <v>0</v>
      </c>
      <c r="AN261" s="1148">
        <f t="shared" si="17"/>
        <v>0</v>
      </c>
      <c r="AO261" s="1149"/>
      <c r="AP261" s="1154"/>
      <c r="AQ261" s="452" t="str">
        <f t="shared" si="18"/>
        <v>-</v>
      </c>
      <c r="AR261" s="443"/>
      <c r="AS261" s="172"/>
      <c r="AT261" s="159" t="s">
        <v>15</v>
      </c>
      <c r="AU261" s="159"/>
      <c r="AW261" s="605" t="s">
        <v>650</v>
      </c>
    </row>
    <row r="262" spans="1:49" ht="12.75" customHeight="1">
      <c r="A262" s="156"/>
      <c r="B262" s="175"/>
      <c r="C262" s="451">
        <f>C194</f>
        <v>3</v>
      </c>
      <c r="D262" s="809">
        <f>D194</f>
        <v>0</v>
      </c>
      <c r="E262" s="809"/>
      <c r="F262" s="809"/>
      <c r="G262" s="809"/>
      <c r="H262" s="809"/>
      <c r="I262" s="809"/>
      <c r="J262" s="809"/>
      <c r="K262" s="810"/>
      <c r="L262" s="431"/>
      <c r="M262" s="949">
        <f>S194</f>
        <v>0</v>
      </c>
      <c r="N262" s="695"/>
      <c r="O262" s="832"/>
      <c r="P262" s="832"/>
      <c r="Q262" s="835">
        <f t="shared" si="12"/>
        <v>0</v>
      </c>
      <c r="R262" s="836"/>
      <c r="S262" s="837"/>
      <c r="T262" s="431"/>
      <c r="U262" s="932">
        <f t="shared" si="19"/>
        <v>0</v>
      </c>
      <c r="V262" s="933"/>
      <c r="W262" s="934"/>
      <c r="X262" s="447">
        <f t="shared" si="13"/>
        <v>0</v>
      </c>
      <c r="Y262" s="932">
        <f t="shared" si="20"/>
        <v>0</v>
      </c>
      <c r="Z262" s="933"/>
      <c r="AA262" s="934"/>
      <c r="AB262" s="941"/>
      <c r="AC262" s="942"/>
      <c r="AD262" s="943"/>
      <c r="AE262" s="448">
        <f t="shared" si="14"/>
        <v>0</v>
      </c>
      <c r="AF262" s="940"/>
      <c r="AG262" s="940"/>
      <c r="AH262" s="940"/>
      <c r="AI262" s="448">
        <f t="shared" si="15"/>
        <v>0</v>
      </c>
      <c r="AJ262" s="832"/>
      <c r="AK262" s="832"/>
      <c r="AL262" s="832"/>
      <c r="AM262" s="449">
        <f t="shared" si="16"/>
        <v>0</v>
      </c>
      <c r="AN262" s="1148">
        <f t="shared" si="17"/>
        <v>0</v>
      </c>
      <c r="AO262" s="1149"/>
      <c r="AP262" s="1154"/>
      <c r="AQ262" s="452" t="str">
        <f t="shared" si="18"/>
        <v>-</v>
      </c>
      <c r="AR262" s="443"/>
      <c r="AS262" s="172"/>
      <c r="AU262" s="159"/>
      <c r="AW262" s="605" t="s">
        <v>651</v>
      </c>
    </row>
    <row r="263" spans="1:49" ht="12.75" customHeight="1">
      <c r="A263" s="156"/>
      <c r="B263" s="175"/>
      <c r="C263" s="451">
        <f>C201</f>
        <v>4</v>
      </c>
      <c r="D263" s="809">
        <f>D201</f>
        <v>0</v>
      </c>
      <c r="E263" s="809"/>
      <c r="F263" s="809"/>
      <c r="G263" s="809"/>
      <c r="H263" s="809"/>
      <c r="I263" s="809"/>
      <c r="J263" s="809"/>
      <c r="K263" s="810"/>
      <c r="L263" s="431"/>
      <c r="M263" s="949">
        <f>S201</f>
        <v>0</v>
      </c>
      <c r="N263" s="695"/>
      <c r="O263" s="832"/>
      <c r="P263" s="832"/>
      <c r="Q263" s="835">
        <f t="shared" si="12"/>
        <v>0</v>
      </c>
      <c r="R263" s="836"/>
      <c r="S263" s="837"/>
      <c r="T263" s="431"/>
      <c r="U263" s="932">
        <f t="shared" si="19"/>
        <v>0</v>
      </c>
      <c r="V263" s="933"/>
      <c r="W263" s="934"/>
      <c r="X263" s="447">
        <f t="shared" si="13"/>
        <v>0</v>
      </c>
      <c r="Y263" s="932">
        <f t="shared" si="20"/>
        <v>0</v>
      </c>
      <c r="Z263" s="933"/>
      <c r="AA263" s="934"/>
      <c r="AB263" s="941"/>
      <c r="AC263" s="942"/>
      <c r="AD263" s="943"/>
      <c r="AE263" s="448">
        <f t="shared" si="14"/>
        <v>0</v>
      </c>
      <c r="AF263" s="940"/>
      <c r="AG263" s="940"/>
      <c r="AH263" s="940"/>
      <c r="AI263" s="448">
        <f t="shared" si="15"/>
        <v>0</v>
      </c>
      <c r="AJ263" s="832"/>
      <c r="AK263" s="832"/>
      <c r="AL263" s="832"/>
      <c r="AM263" s="449">
        <f t="shared" si="16"/>
        <v>0</v>
      </c>
      <c r="AN263" s="1148">
        <f t="shared" si="17"/>
        <v>0</v>
      </c>
      <c r="AO263" s="1149"/>
      <c r="AP263" s="1154"/>
      <c r="AQ263" s="452" t="str">
        <f t="shared" si="18"/>
        <v>-</v>
      </c>
      <c r="AR263" s="443"/>
      <c r="AS263" s="172"/>
      <c r="AU263" s="159"/>
      <c r="AW263" s="605" t="s">
        <v>652</v>
      </c>
    </row>
    <row r="264" spans="1:49" ht="12.75" customHeight="1">
      <c r="A264" s="156"/>
      <c r="B264" s="175"/>
      <c r="C264" s="451">
        <f>C208</f>
        <v>5</v>
      </c>
      <c r="D264" s="809">
        <f>D208</f>
        <v>0</v>
      </c>
      <c r="E264" s="809"/>
      <c r="F264" s="809"/>
      <c r="G264" s="809"/>
      <c r="H264" s="809"/>
      <c r="I264" s="809"/>
      <c r="J264" s="809"/>
      <c r="K264" s="810"/>
      <c r="L264" s="431"/>
      <c r="M264" s="949">
        <f>S208</f>
        <v>0</v>
      </c>
      <c r="N264" s="695"/>
      <c r="O264" s="832"/>
      <c r="P264" s="832"/>
      <c r="Q264" s="835">
        <f t="shared" si="12"/>
        <v>0</v>
      </c>
      <c r="R264" s="836"/>
      <c r="S264" s="837"/>
      <c r="T264" s="431"/>
      <c r="U264" s="932">
        <f t="shared" si="19"/>
        <v>0</v>
      </c>
      <c r="V264" s="933"/>
      <c r="W264" s="934"/>
      <c r="X264" s="447">
        <f t="shared" si="13"/>
        <v>0</v>
      </c>
      <c r="Y264" s="932">
        <f t="shared" si="20"/>
        <v>0</v>
      </c>
      <c r="Z264" s="933"/>
      <c r="AA264" s="934"/>
      <c r="AB264" s="941"/>
      <c r="AC264" s="942"/>
      <c r="AD264" s="943"/>
      <c r="AE264" s="448">
        <f t="shared" si="14"/>
        <v>0</v>
      </c>
      <c r="AF264" s="940"/>
      <c r="AG264" s="940"/>
      <c r="AH264" s="940"/>
      <c r="AI264" s="448">
        <f t="shared" si="15"/>
        <v>0</v>
      </c>
      <c r="AJ264" s="832"/>
      <c r="AK264" s="832"/>
      <c r="AL264" s="832"/>
      <c r="AM264" s="449">
        <f t="shared" si="16"/>
        <v>0</v>
      </c>
      <c r="AN264" s="1148">
        <f t="shared" si="17"/>
        <v>0</v>
      </c>
      <c r="AO264" s="1149"/>
      <c r="AP264" s="1154"/>
      <c r="AQ264" s="452" t="str">
        <f t="shared" si="18"/>
        <v>-</v>
      </c>
      <c r="AR264" s="443"/>
      <c r="AS264" s="172"/>
      <c r="AU264" s="159"/>
      <c r="AW264" s="605" t="s">
        <v>653</v>
      </c>
    </row>
    <row r="265" spans="1:49" ht="12.75" customHeight="1">
      <c r="A265" s="156"/>
      <c r="B265" s="175"/>
      <c r="C265" s="451">
        <f>C215</f>
        <v>6</v>
      </c>
      <c r="D265" s="833">
        <f>D215</f>
        <v>0</v>
      </c>
      <c r="E265" s="833"/>
      <c r="F265" s="833"/>
      <c r="G265" s="833"/>
      <c r="H265" s="833"/>
      <c r="I265" s="833"/>
      <c r="J265" s="833"/>
      <c r="K265" s="834"/>
      <c r="L265" s="431"/>
      <c r="M265" s="949">
        <f>S215</f>
        <v>0</v>
      </c>
      <c r="N265" s="695"/>
      <c r="O265" s="832"/>
      <c r="P265" s="832"/>
      <c r="Q265" s="835">
        <f t="shared" si="12"/>
        <v>0</v>
      </c>
      <c r="R265" s="836"/>
      <c r="S265" s="837"/>
      <c r="T265" s="431"/>
      <c r="U265" s="932">
        <f t="shared" si="19"/>
        <v>0</v>
      </c>
      <c r="V265" s="933"/>
      <c r="W265" s="934"/>
      <c r="X265" s="447">
        <f t="shared" si="13"/>
        <v>0</v>
      </c>
      <c r="Y265" s="932">
        <f t="shared" si="20"/>
        <v>0</v>
      </c>
      <c r="Z265" s="933"/>
      <c r="AA265" s="934"/>
      <c r="AB265" s="941"/>
      <c r="AC265" s="942"/>
      <c r="AD265" s="943"/>
      <c r="AE265" s="448">
        <f t="shared" si="14"/>
        <v>0</v>
      </c>
      <c r="AF265" s="940"/>
      <c r="AG265" s="940"/>
      <c r="AH265" s="940"/>
      <c r="AI265" s="448">
        <f t="shared" si="15"/>
        <v>0</v>
      </c>
      <c r="AJ265" s="832"/>
      <c r="AK265" s="832"/>
      <c r="AL265" s="832"/>
      <c r="AM265" s="449">
        <f t="shared" si="16"/>
        <v>0</v>
      </c>
      <c r="AN265" s="1148">
        <f t="shared" si="17"/>
        <v>0</v>
      </c>
      <c r="AO265" s="1149"/>
      <c r="AP265" s="1154"/>
      <c r="AQ265" s="452" t="str">
        <f t="shared" si="18"/>
        <v>-</v>
      </c>
      <c r="AR265" s="443"/>
      <c r="AS265" s="172"/>
      <c r="AU265" s="159"/>
      <c r="AW265" s="605" t="s">
        <v>654</v>
      </c>
    </row>
    <row r="266" spans="1:49" ht="12.75" customHeight="1">
      <c r="A266" s="156"/>
      <c r="B266" s="175"/>
      <c r="C266" s="451">
        <f>C222</f>
        <v>7</v>
      </c>
      <c r="D266" s="833">
        <f>D222</f>
        <v>0</v>
      </c>
      <c r="E266" s="833"/>
      <c r="F266" s="833"/>
      <c r="G266" s="833"/>
      <c r="H266" s="833"/>
      <c r="I266" s="833"/>
      <c r="J266" s="833"/>
      <c r="K266" s="834"/>
      <c r="L266" s="431"/>
      <c r="M266" s="949">
        <f>S222</f>
        <v>0</v>
      </c>
      <c r="N266" s="695"/>
      <c r="O266" s="832"/>
      <c r="P266" s="832"/>
      <c r="Q266" s="835">
        <f t="shared" si="12"/>
        <v>0</v>
      </c>
      <c r="R266" s="836"/>
      <c r="S266" s="837"/>
      <c r="T266" s="431"/>
      <c r="U266" s="932">
        <f t="shared" si="19"/>
        <v>0</v>
      </c>
      <c r="V266" s="933"/>
      <c r="W266" s="934"/>
      <c r="X266" s="447">
        <f t="shared" si="13"/>
        <v>0</v>
      </c>
      <c r="Y266" s="932">
        <f t="shared" si="20"/>
        <v>0</v>
      </c>
      <c r="Z266" s="933"/>
      <c r="AA266" s="934"/>
      <c r="AB266" s="941"/>
      <c r="AC266" s="942"/>
      <c r="AD266" s="943"/>
      <c r="AE266" s="448">
        <f t="shared" si="14"/>
        <v>0</v>
      </c>
      <c r="AF266" s="940"/>
      <c r="AG266" s="940"/>
      <c r="AH266" s="940"/>
      <c r="AI266" s="448">
        <f t="shared" si="15"/>
        <v>0</v>
      </c>
      <c r="AJ266" s="940"/>
      <c r="AK266" s="940"/>
      <c r="AL266" s="940"/>
      <c r="AM266" s="449">
        <f t="shared" si="16"/>
        <v>0</v>
      </c>
      <c r="AN266" s="1148">
        <f t="shared" si="17"/>
        <v>0</v>
      </c>
      <c r="AO266" s="1149"/>
      <c r="AP266" s="1154"/>
      <c r="AQ266" s="452" t="str">
        <f t="shared" si="18"/>
        <v>-</v>
      </c>
      <c r="AR266" s="443"/>
      <c r="AS266" s="172"/>
      <c r="AU266" s="159"/>
      <c r="AW266" s="605" t="s">
        <v>655</v>
      </c>
    </row>
    <row r="267" spans="1:49" ht="12.75" customHeight="1">
      <c r="A267" s="156"/>
      <c r="B267" s="175"/>
      <c r="C267" s="451">
        <f>C229</f>
        <v>8</v>
      </c>
      <c r="D267" s="833">
        <f>D229</f>
        <v>0</v>
      </c>
      <c r="E267" s="833"/>
      <c r="F267" s="833"/>
      <c r="G267" s="833"/>
      <c r="H267" s="833"/>
      <c r="I267" s="833"/>
      <c r="J267" s="833"/>
      <c r="K267" s="834"/>
      <c r="L267" s="431"/>
      <c r="M267" s="949">
        <f>S229</f>
        <v>0</v>
      </c>
      <c r="N267" s="695"/>
      <c r="O267" s="832"/>
      <c r="P267" s="832"/>
      <c r="Q267" s="835">
        <f t="shared" si="12"/>
        <v>0</v>
      </c>
      <c r="R267" s="836"/>
      <c r="S267" s="837"/>
      <c r="T267" s="431"/>
      <c r="U267" s="932">
        <f t="shared" si="19"/>
        <v>0</v>
      </c>
      <c r="V267" s="933"/>
      <c r="W267" s="934"/>
      <c r="X267" s="447">
        <f t="shared" si="13"/>
        <v>0</v>
      </c>
      <c r="Y267" s="932">
        <f t="shared" si="20"/>
        <v>0</v>
      </c>
      <c r="Z267" s="933"/>
      <c r="AA267" s="934"/>
      <c r="AB267" s="941"/>
      <c r="AC267" s="942"/>
      <c r="AD267" s="943"/>
      <c r="AE267" s="448">
        <f t="shared" si="14"/>
        <v>0</v>
      </c>
      <c r="AF267" s="940"/>
      <c r="AG267" s="940"/>
      <c r="AH267" s="940"/>
      <c r="AI267" s="448">
        <f t="shared" si="15"/>
        <v>0</v>
      </c>
      <c r="AJ267" s="940"/>
      <c r="AK267" s="940"/>
      <c r="AL267" s="940"/>
      <c r="AM267" s="449">
        <f t="shared" si="16"/>
        <v>0</v>
      </c>
      <c r="AN267" s="1148">
        <f t="shared" si="17"/>
        <v>0</v>
      </c>
      <c r="AO267" s="1149"/>
      <c r="AP267" s="1154"/>
      <c r="AQ267" s="452" t="str">
        <f t="shared" si="18"/>
        <v>-</v>
      </c>
      <c r="AR267" s="443"/>
      <c r="AS267" s="172"/>
      <c r="AU267" s="159"/>
      <c r="AW267" s="605" t="s">
        <v>656</v>
      </c>
    </row>
    <row r="268" spans="1:49" ht="12.75" customHeight="1">
      <c r="A268" s="156"/>
      <c r="B268" s="175"/>
      <c r="C268" s="451">
        <f>C236</f>
        <v>9</v>
      </c>
      <c r="D268" s="833">
        <f>D236</f>
        <v>0</v>
      </c>
      <c r="E268" s="833"/>
      <c r="F268" s="833"/>
      <c r="G268" s="833"/>
      <c r="H268" s="833"/>
      <c r="I268" s="833"/>
      <c r="J268" s="833"/>
      <c r="K268" s="834"/>
      <c r="L268" s="431"/>
      <c r="M268" s="949">
        <f>S236</f>
        <v>0</v>
      </c>
      <c r="N268" s="695"/>
      <c r="O268" s="832"/>
      <c r="P268" s="832"/>
      <c r="Q268" s="835">
        <f t="shared" si="12"/>
        <v>0</v>
      </c>
      <c r="R268" s="836"/>
      <c r="S268" s="837"/>
      <c r="T268" s="431"/>
      <c r="U268" s="932">
        <f t="shared" si="19"/>
        <v>0</v>
      </c>
      <c r="V268" s="933"/>
      <c r="W268" s="934"/>
      <c r="X268" s="447">
        <f t="shared" si="13"/>
        <v>0</v>
      </c>
      <c r="Y268" s="932">
        <f t="shared" si="20"/>
        <v>0</v>
      </c>
      <c r="Z268" s="933"/>
      <c r="AA268" s="934"/>
      <c r="AB268" s="941"/>
      <c r="AC268" s="942"/>
      <c r="AD268" s="943"/>
      <c r="AE268" s="448">
        <f t="shared" si="14"/>
        <v>0</v>
      </c>
      <c r="AF268" s="940"/>
      <c r="AG268" s="940"/>
      <c r="AH268" s="940"/>
      <c r="AI268" s="448">
        <f t="shared" si="15"/>
        <v>0</v>
      </c>
      <c r="AJ268" s="940"/>
      <c r="AK268" s="940"/>
      <c r="AL268" s="940"/>
      <c r="AM268" s="449">
        <f t="shared" si="16"/>
        <v>0</v>
      </c>
      <c r="AN268" s="1148">
        <f t="shared" si="17"/>
        <v>0</v>
      </c>
      <c r="AO268" s="1149"/>
      <c r="AP268" s="1154"/>
      <c r="AQ268" s="452" t="str">
        <f t="shared" si="18"/>
        <v>-</v>
      </c>
      <c r="AR268" s="443"/>
      <c r="AS268" s="172"/>
      <c r="AU268" s="159"/>
      <c r="AW268" s="605" t="s">
        <v>657</v>
      </c>
    </row>
    <row r="269" spans="1:49" ht="12.75" customHeight="1" thickBot="1">
      <c r="A269" s="156"/>
      <c r="B269" s="175"/>
      <c r="C269" s="453">
        <f>C243</f>
        <v>10</v>
      </c>
      <c r="D269" s="955">
        <f>D243</f>
        <v>0</v>
      </c>
      <c r="E269" s="955"/>
      <c r="F269" s="955"/>
      <c r="G269" s="955"/>
      <c r="H269" s="955"/>
      <c r="I269" s="955"/>
      <c r="J269" s="955"/>
      <c r="K269" s="956"/>
      <c r="L269" s="431"/>
      <c r="M269" s="949">
        <f>S243</f>
        <v>0</v>
      </c>
      <c r="N269" s="695"/>
      <c r="O269" s="832"/>
      <c r="P269" s="832"/>
      <c r="Q269" s="835">
        <f t="shared" si="12"/>
        <v>0</v>
      </c>
      <c r="R269" s="836"/>
      <c r="S269" s="837"/>
      <c r="T269" s="431"/>
      <c r="U269" s="932">
        <f t="shared" si="19"/>
        <v>0</v>
      </c>
      <c r="V269" s="933"/>
      <c r="W269" s="934"/>
      <c r="X269" s="447">
        <f t="shared" si="13"/>
        <v>0</v>
      </c>
      <c r="Y269" s="932">
        <f t="shared" si="20"/>
        <v>0</v>
      </c>
      <c r="Z269" s="933"/>
      <c r="AA269" s="934"/>
      <c r="AB269" s="941"/>
      <c r="AC269" s="942"/>
      <c r="AD269" s="943"/>
      <c r="AE269" s="448">
        <f t="shared" si="14"/>
        <v>0</v>
      </c>
      <c r="AF269" s="940"/>
      <c r="AG269" s="940"/>
      <c r="AH269" s="940"/>
      <c r="AI269" s="448">
        <f t="shared" si="15"/>
        <v>0</v>
      </c>
      <c r="AJ269" s="940"/>
      <c r="AK269" s="940"/>
      <c r="AL269" s="940"/>
      <c r="AM269" s="449">
        <f t="shared" si="16"/>
        <v>0</v>
      </c>
      <c r="AN269" s="1148">
        <f t="shared" si="17"/>
        <v>0</v>
      </c>
      <c r="AO269" s="1149"/>
      <c r="AP269" s="1154"/>
      <c r="AQ269" s="452" t="str">
        <f t="shared" si="18"/>
        <v>-</v>
      </c>
      <c r="AR269" s="443"/>
      <c r="AS269" s="172"/>
      <c r="AU269" s="159"/>
      <c r="AW269" s="605" t="s">
        <v>658</v>
      </c>
    </row>
    <row r="270" spans="1:49" ht="12.75" customHeight="1" thickBot="1">
      <c r="A270" s="156"/>
      <c r="B270" s="175"/>
      <c r="C270" s="946" t="s">
        <v>179</v>
      </c>
      <c r="D270" s="947"/>
      <c r="E270" s="947"/>
      <c r="F270" s="947"/>
      <c r="G270" s="947"/>
      <c r="H270" s="947"/>
      <c r="I270" s="947"/>
      <c r="J270" s="947"/>
      <c r="K270" s="948"/>
      <c r="L270" s="431"/>
      <c r="M270" s="944">
        <f>SUM(M260:N269)</f>
        <v>0</v>
      </c>
      <c r="N270" s="945"/>
      <c r="O270" s="937"/>
      <c r="P270" s="937"/>
      <c r="Q270" s="979">
        <f>SUM(Q260:S269)</f>
        <v>0</v>
      </c>
      <c r="R270" s="980"/>
      <c r="S270" s="981"/>
      <c r="T270" s="431"/>
      <c r="U270" s="1052">
        <f>SUM(U260:U269)</f>
        <v>0</v>
      </c>
      <c r="V270" s="1053"/>
      <c r="W270" s="1053"/>
      <c r="X270" s="454" t="str">
        <f>IF(Q270&gt;0,U270/Q270,"-")</f>
        <v>-</v>
      </c>
      <c r="Y270" s="950">
        <f>SUM(Y260:Y269)</f>
        <v>0</v>
      </c>
      <c r="Z270" s="951"/>
      <c r="AA270" s="952"/>
      <c r="AB270" s="950">
        <f>SUM(AB260:AB269)</f>
        <v>0</v>
      </c>
      <c r="AC270" s="951"/>
      <c r="AD270" s="952"/>
      <c r="AE270" s="455" t="str">
        <f>IF(Q270&gt;0,Y270/Q270,"-")</f>
        <v>-</v>
      </c>
      <c r="AF270" s="1053">
        <f>SUM(AF260:AF269)</f>
        <v>0</v>
      </c>
      <c r="AG270" s="1053"/>
      <c r="AH270" s="1053"/>
      <c r="AI270" s="456" t="str">
        <f>IF(Q270&gt;0,AF270/AN270,"-")</f>
        <v>-</v>
      </c>
      <c r="AJ270" s="1053">
        <f>SUM(AJ260:AJ269)</f>
        <v>0</v>
      </c>
      <c r="AK270" s="1053"/>
      <c r="AL270" s="1053"/>
      <c r="AM270" s="457" t="str">
        <f>IF(Q270&gt;0,AJ270/AN270,"-")</f>
        <v>-</v>
      </c>
      <c r="AN270" s="1207">
        <f t="shared" si="17"/>
        <v>0</v>
      </c>
      <c r="AO270" s="1208"/>
      <c r="AP270" s="1209"/>
      <c r="AQ270" s="458" t="str">
        <f t="shared" si="18"/>
        <v>-</v>
      </c>
      <c r="AR270" s="443"/>
      <c r="AS270" s="172"/>
      <c r="AU270" s="159"/>
      <c r="AW270" s="605" t="s">
        <v>659</v>
      </c>
    </row>
    <row r="271" spans="1:49" ht="12.75" customHeight="1">
      <c r="A271" s="156"/>
      <c r="B271" s="175"/>
      <c r="C271" s="431"/>
      <c r="D271" s="431"/>
      <c r="E271" s="431"/>
      <c r="F271" s="431"/>
      <c r="G271" s="431"/>
      <c r="H271" s="431"/>
      <c r="I271" s="431"/>
      <c r="J271" s="431"/>
      <c r="K271" s="431"/>
      <c r="L271" s="431"/>
      <c r="M271" s="431"/>
      <c r="N271" s="431"/>
      <c r="O271" s="431"/>
      <c r="P271" s="431"/>
      <c r="Q271" s="432"/>
      <c r="R271" s="432"/>
      <c r="S271" s="432"/>
      <c r="T271" s="431"/>
      <c r="U271" s="431"/>
      <c r="V271" s="431"/>
      <c r="W271" s="431"/>
      <c r="X271" s="431"/>
      <c r="Y271" s="431"/>
      <c r="Z271" s="431"/>
      <c r="AA271" s="431"/>
      <c r="AB271" s="431"/>
      <c r="AC271" s="431"/>
      <c r="AD271" s="431"/>
      <c r="AE271" s="431"/>
      <c r="AF271" s="431"/>
      <c r="AG271" s="431"/>
      <c r="AH271" s="431"/>
      <c r="AI271" s="431"/>
      <c r="AJ271" s="431"/>
      <c r="AK271" s="431"/>
      <c r="AL271" s="431"/>
      <c r="AM271" s="431"/>
      <c r="AN271" s="431"/>
      <c r="AO271" s="431"/>
      <c r="AP271" s="431"/>
      <c r="AQ271" s="431"/>
      <c r="AR271" s="443"/>
      <c r="AS271" s="172"/>
      <c r="AU271" s="159"/>
      <c r="AW271" s="606" t="s">
        <v>660</v>
      </c>
    </row>
    <row r="272" spans="1:49" ht="12.75" customHeight="1" thickBot="1">
      <c r="A272" s="156"/>
      <c r="B272" s="175"/>
      <c r="C272" s="431"/>
      <c r="D272" s="431"/>
      <c r="E272" s="431"/>
      <c r="F272" s="431"/>
      <c r="G272" s="431"/>
      <c r="H272" s="431"/>
      <c r="I272" s="431"/>
      <c r="J272" s="431"/>
      <c r="K272" s="431"/>
      <c r="L272" s="431"/>
      <c r="M272" s="431"/>
      <c r="N272" s="431"/>
      <c r="O272" s="431"/>
      <c r="P272" s="431"/>
      <c r="Q272" s="432"/>
      <c r="R272" s="432"/>
      <c r="S272" s="432"/>
      <c r="T272" s="431"/>
      <c r="U272" s="431"/>
      <c r="V272" s="431"/>
      <c r="W272" s="431"/>
      <c r="X272" s="431"/>
      <c r="Y272" s="431"/>
      <c r="Z272" s="431"/>
      <c r="AA272" s="431"/>
      <c r="AB272" s="431"/>
      <c r="AC272" s="431"/>
      <c r="AD272" s="431"/>
      <c r="AE272" s="431"/>
      <c r="AF272" s="431"/>
      <c r="AG272" s="431"/>
      <c r="AH272" s="431"/>
      <c r="AI272" s="431"/>
      <c r="AJ272" s="431"/>
      <c r="AK272" s="431"/>
      <c r="AL272" s="431"/>
      <c r="AM272" s="431"/>
      <c r="AN272" s="431"/>
      <c r="AO272" s="431"/>
      <c r="AP272" s="431"/>
      <c r="AQ272" s="431"/>
      <c r="AR272" s="443"/>
      <c r="AS272" s="172"/>
      <c r="AU272" s="159"/>
      <c r="AW272" s="605" t="s">
        <v>661</v>
      </c>
    </row>
    <row r="273" spans="1:49" ht="12.75" customHeight="1" thickBot="1">
      <c r="A273" s="156"/>
      <c r="B273" s="175"/>
      <c r="C273" s="1048" t="s">
        <v>77</v>
      </c>
      <c r="D273" s="1049"/>
      <c r="E273" s="1049"/>
      <c r="F273" s="1049"/>
      <c r="G273" s="1049"/>
      <c r="H273" s="1049"/>
      <c r="I273" s="1049"/>
      <c r="J273" s="1049"/>
      <c r="K273" s="1050"/>
      <c r="L273" s="431"/>
      <c r="M273" s="977"/>
      <c r="N273" s="978"/>
      <c r="O273" s="937"/>
      <c r="P273" s="937"/>
      <c r="Q273" s="979">
        <f>SUM(Q270)</f>
        <v>0</v>
      </c>
      <c r="R273" s="980"/>
      <c r="S273" s="981"/>
      <c r="T273" s="431"/>
      <c r="U273" s="984">
        <f>SUM(U270)</f>
        <v>0</v>
      </c>
      <c r="V273" s="985"/>
      <c r="W273" s="985"/>
      <c r="X273" s="459" t="str">
        <f>IF(Q273&gt;0,U273/Q273,"-")</f>
        <v>-</v>
      </c>
      <c r="Y273" s="937">
        <f>SUM(Y270)</f>
        <v>0</v>
      </c>
      <c r="Z273" s="937"/>
      <c r="AA273" s="937"/>
      <c r="AB273" s="937">
        <f>SUM(AB270)</f>
        <v>0</v>
      </c>
      <c r="AC273" s="937"/>
      <c r="AD273" s="937"/>
      <c r="AE273" s="460" t="str">
        <f>IF(Q273&gt;0,SUM(Y273:AD273)/AN273,"-")</f>
        <v>-</v>
      </c>
      <c r="AF273" s="985">
        <f>SUM(AF270)</f>
        <v>0</v>
      </c>
      <c r="AG273" s="985"/>
      <c r="AH273" s="985"/>
      <c r="AI273" s="460" t="str">
        <f>IF(Q273&gt;0,AF273/AN273,"-")</f>
        <v>-</v>
      </c>
      <c r="AJ273" s="985">
        <f>SUM(AJ270)</f>
        <v>0</v>
      </c>
      <c r="AK273" s="985"/>
      <c r="AL273" s="985"/>
      <c r="AM273" s="461" t="str">
        <f>IF(Q273&gt;0,AJ273/AN273,"-")</f>
        <v>-</v>
      </c>
      <c r="AN273" s="984">
        <f>U273+Y273+AB273+AF273+AJ273</f>
        <v>0</v>
      </c>
      <c r="AO273" s="985"/>
      <c r="AP273" s="986"/>
      <c r="AQ273" s="462" t="str">
        <f>IF(Q273=0,"-",X273+AE273+AI273+AM273)</f>
        <v>-</v>
      </c>
      <c r="AR273" s="443"/>
      <c r="AS273" s="172"/>
      <c r="AU273" s="159"/>
      <c r="AW273" s="605" t="s">
        <v>662</v>
      </c>
    </row>
    <row r="274" spans="1:49" ht="16.5" customHeight="1">
      <c r="A274" s="156"/>
      <c r="B274" s="175"/>
      <c r="C274" s="431"/>
      <c r="D274" s="431"/>
      <c r="E274" s="431"/>
      <c r="F274" s="431"/>
      <c r="G274" s="431"/>
      <c r="H274" s="431"/>
      <c r="I274" s="431"/>
      <c r="J274" s="431"/>
      <c r="K274" s="431"/>
      <c r="L274" s="431"/>
      <c r="M274" s="431"/>
      <c r="N274" s="431"/>
      <c r="O274" s="431"/>
      <c r="P274" s="431"/>
      <c r="Q274" s="431"/>
      <c r="R274" s="431"/>
      <c r="S274" s="431"/>
      <c r="T274" s="431"/>
      <c r="U274" s="431"/>
      <c r="V274" s="431"/>
      <c r="W274" s="431"/>
      <c r="X274" s="431"/>
      <c r="Y274" s="431"/>
      <c r="Z274" s="431"/>
      <c r="AA274" s="431"/>
      <c r="AB274" s="431"/>
      <c r="AC274" s="431"/>
      <c r="AD274" s="431"/>
      <c r="AE274" s="431"/>
      <c r="AF274" s="431"/>
      <c r="AG274" s="431"/>
      <c r="AH274" s="431"/>
      <c r="AI274" s="431"/>
      <c r="AJ274" s="431"/>
      <c r="AK274" s="431"/>
      <c r="AL274" s="431"/>
      <c r="AM274" s="431"/>
      <c r="AN274" s="431"/>
      <c r="AO274" s="431"/>
      <c r="AP274" s="431"/>
      <c r="AQ274" s="431"/>
      <c r="AR274" s="443"/>
      <c r="AS274" s="156"/>
      <c r="AU274" s="159"/>
      <c r="AW274" s="606" t="s">
        <v>663</v>
      </c>
    </row>
    <row r="275" spans="1:49" ht="2.25" customHeight="1">
      <c r="A275" s="156"/>
      <c r="B275" s="994"/>
      <c r="C275" s="842"/>
      <c r="D275" s="842"/>
      <c r="E275" s="842"/>
      <c r="F275" s="842"/>
      <c r="G275" s="258"/>
      <c r="H275" s="258"/>
      <c r="I275" s="258"/>
      <c r="J275" s="842"/>
      <c r="K275" s="842"/>
      <c r="L275" s="842"/>
      <c r="M275" s="842"/>
      <c r="N275" s="258"/>
      <c r="O275" s="258"/>
      <c r="P275" s="258"/>
      <c r="Q275" s="842"/>
      <c r="R275" s="842"/>
      <c r="S275" s="842"/>
      <c r="T275" s="842"/>
      <c r="U275" s="258"/>
      <c r="V275" s="258"/>
      <c r="W275" s="258"/>
      <c r="X275" s="842"/>
      <c r="Y275" s="842"/>
      <c r="Z275" s="842"/>
      <c r="AA275" s="842"/>
      <c r="AB275" s="258"/>
      <c r="AC275" s="258"/>
      <c r="AD275" s="258"/>
      <c r="AE275" s="258"/>
      <c r="AF275" s="258"/>
      <c r="AG275" s="258"/>
      <c r="AH275" s="258"/>
      <c r="AI275" s="258"/>
      <c r="AJ275" s="440"/>
      <c r="AK275" s="441"/>
      <c r="AL275" s="441"/>
      <c r="AM275" s="441"/>
      <c r="AN275" s="441"/>
      <c r="AO275" s="441"/>
      <c r="AP275" s="441"/>
      <c r="AQ275" s="441"/>
      <c r="AR275" s="442"/>
      <c r="AS275" s="156"/>
      <c r="AU275" s="159"/>
      <c r="AW275" s="605" t="s">
        <v>664</v>
      </c>
    </row>
    <row r="276" spans="1:49" s="464" customFormat="1" ht="18" customHeight="1">
      <c r="A276" s="463"/>
      <c r="B276" s="988" t="s">
        <v>180</v>
      </c>
      <c r="C276" s="989"/>
      <c r="D276" s="989"/>
      <c r="E276" s="989"/>
      <c r="F276" s="989"/>
      <c r="G276" s="989"/>
      <c r="H276" s="989"/>
      <c r="I276" s="989"/>
      <c r="J276" s="989"/>
      <c r="K276" s="989"/>
      <c r="L276" s="989"/>
      <c r="M276" s="989"/>
      <c r="N276" s="989"/>
      <c r="O276" s="989"/>
      <c r="P276" s="989"/>
      <c r="Q276" s="989"/>
      <c r="R276" s="989"/>
      <c r="S276" s="989"/>
      <c r="T276" s="989"/>
      <c r="U276" s="989"/>
      <c r="V276" s="989"/>
      <c r="W276" s="989"/>
      <c r="X276" s="989"/>
      <c r="Y276" s="989"/>
      <c r="Z276" s="989"/>
      <c r="AA276" s="989"/>
      <c r="AB276" s="989"/>
      <c r="AC276" s="989"/>
      <c r="AD276" s="989"/>
      <c r="AE276" s="989"/>
      <c r="AF276" s="989"/>
      <c r="AG276" s="989"/>
      <c r="AH276" s="989"/>
      <c r="AI276" s="989"/>
      <c r="AJ276" s="989"/>
      <c r="AK276" s="989"/>
      <c r="AL276" s="989"/>
      <c r="AM276" s="989"/>
      <c r="AN276" s="989"/>
      <c r="AO276" s="989"/>
      <c r="AP276" s="989"/>
      <c r="AQ276" s="989"/>
      <c r="AR276" s="990"/>
      <c r="AS276" s="463"/>
      <c r="AW276" s="605" t="s">
        <v>665</v>
      </c>
    </row>
    <row r="277" spans="1:49" s="464" customFormat="1" ht="22.5" customHeight="1">
      <c r="A277" s="463"/>
      <c r="B277" s="465"/>
      <c r="C277" s="982" t="s">
        <v>181</v>
      </c>
      <c r="D277" s="983"/>
      <c r="E277" s="983"/>
      <c r="F277" s="983"/>
      <c r="G277" s="983"/>
      <c r="H277" s="983"/>
      <c r="I277" s="983"/>
      <c r="J277" s="983"/>
      <c r="K277" s="983"/>
      <c r="L277" s="983"/>
      <c r="M277" s="983"/>
      <c r="N277" s="983"/>
      <c r="O277" s="983"/>
      <c r="P277" s="983"/>
      <c r="Q277" s="983"/>
      <c r="R277" s="983"/>
      <c r="S277" s="983"/>
      <c r="T277" s="983"/>
      <c r="U277" s="983"/>
      <c r="V277" s="983"/>
      <c r="W277" s="983"/>
      <c r="X277" s="983"/>
      <c r="Y277" s="983"/>
      <c r="Z277" s="983"/>
      <c r="AA277" s="983"/>
      <c r="AB277" s="983"/>
      <c r="AC277" s="983"/>
      <c r="AD277" s="983"/>
      <c r="AE277" s="983"/>
      <c r="AF277" s="983"/>
      <c r="AG277" s="983"/>
      <c r="AH277" s="983"/>
      <c r="AI277" s="983"/>
      <c r="AJ277" s="983"/>
      <c r="AK277" s="983"/>
      <c r="AL277" s="983"/>
      <c r="AM277" s="983"/>
      <c r="AN277" s="983"/>
      <c r="AO277" s="983"/>
      <c r="AP277" s="983"/>
      <c r="AQ277" s="983"/>
      <c r="AR277" s="466"/>
      <c r="AS277" s="463"/>
      <c r="AW277" s="605" t="s">
        <v>666</v>
      </c>
    </row>
    <row r="278" spans="1:49" s="464" customFormat="1" ht="18" customHeight="1">
      <c r="A278" s="463"/>
      <c r="B278" s="465"/>
      <c r="C278" s="467"/>
      <c r="D278" s="467"/>
      <c r="E278" s="467"/>
      <c r="F278" s="467"/>
      <c r="G278" s="468"/>
      <c r="H278" s="468"/>
      <c r="I278" s="468"/>
      <c r="J278" s="469"/>
      <c r="K278" s="469"/>
      <c r="L278" s="469"/>
      <c r="M278" s="469"/>
      <c r="N278" s="469"/>
      <c r="O278" s="432"/>
      <c r="P278" s="432"/>
      <c r="Q278" s="432"/>
      <c r="R278" s="432"/>
      <c r="S278" s="432"/>
      <c r="T278" s="432"/>
      <c r="U278" s="432"/>
      <c r="V278" s="432"/>
      <c r="W278" s="468"/>
      <c r="X278" s="470" t="s">
        <v>182</v>
      </c>
      <c r="Y278" s="470"/>
      <c r="Z278" s="470"/>
      <c r="AA278" s="470"/>
      <c r="AB278" s="470"/>
      <c r="AC278" s="470"/>
      <c r="AD278" s="838" t="s">
        <v>183</v>
      </c>
      <c r="AE278" s="838"/>
      <c r="AF278" s="838"/>
      <c r="AG278" s="838"/>
      <c r="AH278" s="838"/>
      <c r="AI278" s="838"/>
      <c r="AJ278" s="838"/>
      <c r="AK278" s="247"/>
      <c r="AL278" s="471"/>
      <c r="AM278" s="432"/>
      <c r="AN278" s="432"/>
      <c r="AO278" s="432"/>
      <c r="AP278" s="432"/>
      <c r="AQ278" s="432"/>
      <c r="AR278" s="466"/>
      <c r="AS278" s="463"/>
      <c r="AW278" s="605" t="s">
        <v>667</v>
      </c>
    </row>
    <row r="279" spans="1:49" s="464" customFormat="1" ht="13.8">
      <c r="A279" s="463"/>
      <c r="B279" s="465"/>
      <c r="C279" s="472"/>
      <c r="D279" s="472"/>
      <c r="E279" s="839" t="s">
        <v>184</v>
      </c>
      <c r="F279" s="840"/>
      <c r="G279" s="840"/>
      <c r="H279" s="840"/>
      <c r="I279" s="840"/>
      <c r="J279" s="840"/>
      <c r="K279" s="840"/>
      <c r="L279" s="840"/>
      <c r="M279" s="840"/>
      <c r="N279" s="840"/>
      <c r="O279" s="840"/>
      <c r="P279" s="840"/>
      <c r="Q279" s="840"/>
      <c r="R279" s="841"/>
      <c r="S279" s="473"/>
      <c r="T279" s="473"/>
      <c r="U279" s="849"/>
      <c r="V279" s="850"/>
      <c r="W279" s="850"/>
      <c r="X279" s="850"/>
      <c r="Y279" s="850"/>
      <c r="Z279" s="850"/>
      <c r="AA279" s="851"/>
      <c r="AB279" s="432"/>
      <c r="AC279" s="432"/>
      <c r="AD279" s="849"/>
      <c r="AE279" s="850"/>
      <c r="AF279" s="850"/>
      <c r="AG279" s="850"/>
      <c r="AH279" s="850"/>
      <c r="AI279" s="850"/>
      <c r="AJ279" s="851"/>
      <c r="AK279" s="432"/>
      <c r="AL279" s="475"/>
      <c r="AM279" s="473"/>
      <c r="AN279" s="473"/>
      <c r="AO279" s="473"/>
      <c r="AP279" s="432"/>
      <c r="AQ279" s="432"/>
      <c r="AR279" s="466"/>
      <c r="AS279" s="463"/>
      <c r="AW279" s="605" t="s">
        <v>668</v>
      </c>
    </row>
    <row r="280" spans="1:49" s="464" customFormat="1" ht="13.8">
      <c r="A280" s="463"/>
      <c r="B280" s="465"/>
      <c r="C280" s="247"/>
      <c r="D280" s="247"/>
      <c r="E280" s="839" t="s">
        <v>185</v>
      </c>
      <c r="F280" s="840"/>
      <c r="G280" s="840"/>
      <c r="H280" s="840"/>
      <c r="I280" s="840"/>
      <c r="J280" s="840"/>
      <c r="K280" s="840"/>
      <c r="L280" s="840"/>
      <c r="M280" s="840"/>
      <c r="N280" s="840"/>
      <c r="O280" s="840"/>
      <c r="P280" s="840"/>
      <c r="Q280" s="840"/>
      <c r="R280" s="841"/>
      <c r="S280" s="473"/>
      <c r="T280" s="473"/>
      <c r="U280" s="1161" t="e">
        <f>Q270/M270</f>
        <v>#DIV/0!</v>
      </c>
      <c r="V280" s="1162"/>
      <c r="W280" s="1162"/>
      <c r="X280" s="1162"/>
      <c r="Y280" s="1162"/>
      <c r="Z280" s="1162"/>
      <c r="AA280" s="1163"/>
      <c r="AB280" s="432"/>
      <c r="AC280" s="432"/>
      <c r="AD280" s="1161">
        <f>Q270</f>
        <v>0</v>
      </c>
      <c r="AE280" s="1162"/>
      <c r="AF280" s="1162"/>
      <c r="AG280" s="1162"/>
      <c r="AH280" s="1162"/>
      <c r="AI280" s="1162"/>
      <c r="AJ280" s="1163"/>
      <c r="AK280" s="432"/>
      <c r="AL280" s="472"/>
      <c r="AM280" s="473"/>
      <c r="AN280" s="473"/>
      <c r="AO280" s="473"/>
      <c r="AP280" s="432"/>
      <c r="AQ280" s="432"/>
      <c r="AR280" s="466"/>
      <c r="AS280" s="463"/>
      <c r="AW280" s="605" t="s">
        <v>669</v>
      </c>
    </row>
    <row r="281" spans="1:49" s="464" customFormat="1" ht="13.8">
      <c r="A281" s="463"/>
      <c r="B281" s="465"/>
      <c r="C281" s="247"/>
      <c r="D281" s="247"/>
      <c r="E281" s="839" t="s">
        <v>186</v>
      </c>
      <c r="F281" s="840"/>
      <c r="G281" s="840"/>
      <c r="H281" s="840"/>
      <c r="I281" s="840"/>
      <c r="J281" s="840"/>
      <c r="K281" s="840"/>
      <c r="L281" s="840"/>
      <c r="M281" s="840"/>
      <c r="N281" s="840"/>
      <c r="O281" s="840"/>
      <c r="P281" s="840"/>
      <c r="Q281" s="840"/>
      <c r="R281" s="841"/>
      <c r="S281" s="473"/>
      <c r="T281" s="473"/>
      <c r="U281" s="849"/>
      <c r="V281" s="850"/>
      <c r="W281" s="850"/>
      <c r="X281" s="850"/>
      <c r="Y281" s="850"/>
      <c r="Z281" s="850"/>
      <c r="AA281" s="851"/>
      <c r="AB281" s="432"/>
      <c r="AC281" s="432"/>
      <c r="AD281" s="849"/>
      <c r="AE281" s="850"/>
      <c r="AF281" s="850"/>
      <c r="AG281" s="850"/>
      <c r="AH281" s="850"/>
      <c r="AI281" s="850"/>
      <c r="AJ281" s="851"/>
      <c r="AK281" s="432"/>
      <c r="AL281" s="472"/>
      <c r="AM281" s="473"/>
      <c r="AN281" s="473"/>
      <c r="AO281" s="473"/>
      <c r="AP281" s="432"/>
      <c r="AQ281" s="432"/>
      <c r="AR281" s="466"/>
      <c r="AS281" s="463"/>
      <c r="AW281" s="605" t="s">
        <v>670</v>
      </c>
    </row>
    <row r="282" spans="1:49" ht="13.8">
      <c r="A282" s="156"/>
      <c r="B282" s="175"/>
      <c r="C282" s="176"/>
      <c r="D282" s="176"/>
      <c r="E282" s="269"/>
      <c r="F282" s="269"/>
      <c r="G282" s="269"/>
      <c r="H282" s="269"/>
      <c r="I282" s="269"/>
      <c r="J282" s="269"/>
      <c r="K282" s="269"/>
      <c r="L282" s="269"/>
      <c r="M282" s="269"/>
      <c r="N282" s="269"/>
      <c r="O282" s="269"/>
      <c r="P282" s="269"/>
      <c r="Q282" s="269"/>
      <c r="R282" s="269"/>
      <c r="S282" s="476"/>
      <c r="T282" s="476"/>
      <c r="U282" s="477"/>
      <c r="V282" s="477"/>
      <c r="W282" s="477"/>
      <c r="X282" s="477"/>
      <c r="Y282" s="477"/>
      <c r="Z282" s="477"/>
      <c r="AA282" s="477"/>
      <c r="AB282" s="431"/>
      <c r="AC282" s="431"/>
      <c r="AD282" s="477"/>
      <c r="AE282" s="477"/>
      <c r="AF282" s="477"/>
      <c r="AG282" s="477"/>
      <c r="AH282" s="477"/>
      <c r="AI282" s="477"/>
      <c r="AJ282" s="477"/>
      <c r="AK282" s="431"/>
      <c r="AL282" s="279"/>
      <c r="AM282" s="476"/>
      <c r="AN282" s="476"/>
      <c r="AO282" s="476"/>
      <c r="AP282" s="431"/>
      <c r="AQ282" s="431"/>
      <c r="AR282" s="443"/>
      <c r="AS282" s="156"/>
      <c r="AU282" s="159"/>
      <c r="AW282" s="605" t="s">
        <v>671</v>
      </c>
    </row>
    <row r="283" spans="1:49" s="479" customFormat="1" ht="13.8">
      <c r="A283" s="478"/>
      <c r="B283" s="175"/>
      <c r="C283" s="176"/>
      <c r="D283" s="176"/>
      <c r="E283" s="269"/>
      <c r="F283" s="269"/>
      <c r="G283" s="269"/>
      <c r="H283" s="269"/>
      <c r="I283" s="269"/>
      <c r="J283" s="269"/>
      <c r="K283" s="269"/>
      <c r="L283" s="269"/>
      <c r="M283" s="269"/>
      <c r="N283" s="269"/>
      <c r="O283" s="269"/>
      <c r="P283" s="269"/>
      <c r="Q283" s="269"/>
      <c r="R283" s="269"/>
      <c r="S283" s="476"/>
      <c r="T283" s="476"/>
      <c r="U283" s="477"/>
      <c r="V283" s="477"/>
      <c r="W283" s="477"/>
      <c r="X283" s="477"/>
      <c r="Y283" s="477"/>
      <c r="Z283" s="477"/>
      <c r="AA283" s="477"/>
      <c r="AB283" s="431"/>
      <c r="AC283" s="431"/>
      <c r="AD283" s="477"/>
      <c r="AE283" s="477"/>
      <c r="AF283" s="477"/>
      <c r="AG283" s="477"/>
      <c r="AH283" s="477"/>
      <c r="AI283" s="477"/>
      <c r="AJ283" s="477"/>
      <c r="AK283" s="431"/>
      <c r="AL283" s="279"/>
      <c r="AM283" s="476"/>
      <c r="AN283" s="476"/>
      <c r="AO283" s="476"/>
      <c r="AP283" s="431"/>
      <c r="AQ283" s="431"/>
      <c r="AR283" s="443"/>
      <c r="AS283" s="478"/>
      <c r="AW283" s="605" t="s">
        <v>672</v>
      </c>
    </row>
    <row r="284" spans="1:49" s="479" customFormat="1" ht="16.2">
      <c r="A284" s="478"/>
      <c r="B284" s="175"/>
      <c r="C284" s="1054" t="s">
        <v>386</v>
      </c>
      <c r="D284" s="906"/>
      <c r="E284" s="906"/>
      <c r="F284" s="906"/>
      <c r="G284" s="906"/>
      <c r="H284" s="906"/>
      <c r="I284" s="906"/>
      <c r="J284" s="906"/>
      <c r="K284" s="906"/>
      <c r="L284" s="906"/>
      <c r="M284" s="906"/>
      <c r="N284" s="906"/>
      <c r="O284" s="906"/>
      <c r="P284" s="906"/>
      <c r="Q284" s="906"/>
      <c r="R284" s="906"/>
      <c r="S284" s="906"/>
      <c r="T284" s="906"/>
      <c r="U284" s="906"/>
      <c r="V284" s="906"/>
      <c r="W284" s="906"/>
      <c r="X284" s="906"/>
      <c r="Y284" s="906"/>
      <c r="Z284" s="906"/>
      <c r="AA284" s="906"/>
      <c r="AB284" s="906"/>
      <c r="AC284" s="906"/>
      <c r="AD284" s="906"/>
      <c r="AE284" s="906"/>
      <c r="AF284" s="906"/>
      <c r="AG284" s="906"/>
      <c r="AH284" s="906"/>
      <c r="AI284" s="906"/>
      <c r="AJ284" s="906"/>
      <c r="AK284" s="906"/>
      <c r="AL284" s="906"/>
      <c r="AM284" s="906"/>
      <c r="AN284" s="906"/>
      <c r="AO284" s="906"/>
      <c r="AP284" s="906"/>
      <c r="AQ284" s="906"/>
      <c r="AR284" s="443"/>
      <c r="AS284" s="478"/>
      <c r="AW284" s="605" t="s">
        <v>673</v>
      </c>
    </row>
    <row r="285" spans="1:49" s="479" customFormat="1" ht="13.8">
      <c r="A285" s="478"/>
      <c r="B285" s="175"/>
      <c r="C285" s="219" t="s">
        <v>15</v>
      </c>
      <c r="D285" s="431"/>
      <c r="E285" s="269"/>
      <c r="F285" s="269"/>
      <c r="G285" s="269"/>
      <c r="H285" s="269"/>
      <c r="I285" s="269"/>
      <c r="J285" s="269"/>
      <c r="K285" s="269"/>
      <c r="L285" s="269"/>
      <c r="M285" s="269"/>
      <c r="N285" s="269"/>
      <c r="O285" s="269"/>
      <c r="P285" s="269"/>
      <c r="Q285" s="269"/>
      <c r="R285" s="269"/>
      <c r="S285" s="476"/>
      <c r="T285" s="476"/>
      <c r="U285" s="477"/>
      <c r="V285" s="477"/>
      <c r="W285" s="477"/>
      <c r="X285" s="477"/>
      <c r="Y285" s="477"/>
      <c r="Z285" s="477"/>
      <c r="AA285" s="477"/>
      <c r="AB285" s="431"/>
      <c r="AC285" s="431"/>
      <c r="AD285" s="477"/>
      <c r="AE285" s="477"/>
      <c r="AF285" s="477"/>
      <c r="AG285" s="477"/>
      <c r="AH285" s="477"/>
      <c r="AI285" s="477"/>
      <c r="AJ285" s="477"/>
      <c r="AK285" s="431"/>
      <c r="AL285" s="279"/>
      <c r="AM285" s="476"/>
      <c r="AN285" s="476"/>
      <c r="AO285" s="476"/>
      <c r="AP285" s="431"/>
      <c r="AQ285" s="431"/>
      <c r="AR285" s="443"/>
      <c r="AS285" s="478"/>
      <c r="AT285" s="237"/>
      <c r="AW285" s="605" t="s">
        <v>674</v>
      </c>
    </row>
    <row r="286" spans="1:49" s="479" customFormat="1" ht="14.25" customHeight="1">
      <c r="A286" s="478"/>
      <c r="B286" s="175"/>
      <c r="C286" s="193"/>
      <c r="D286" s="193"/>
      <c r="E286" s="480" t="s">
        <v>187</v>
      </c>
      <c r="F286" s="481"/>
      <c r="G286" s="481"/>
      <c r="H286" s="481"/>
      <c r="I286" s="481"/>
      <c r="J286" s="1172"/>
      <c r="K286" s="1173"/>
      <c r="L286" s="1173"/>
      <c r="M286" s="1173"/>
      <c r="N286" s="1173"/>
      <c r="O286" s="1173"/>
      <c r="P286" s="1173"/>
      <c r="Q286" s="1173"/>
      <c r="R286" s="1174"/>
      <c r="S286" s="61"/>
      <c r="T286" s="61" t="s">
        <v>188</v>
      </c>
      <c r="U286" s="61"/>
      <c r="V286" s="61"/>
      <c r="W286" s="1164"/>
      <c r="X286" s="1165"/>
      <c r="Y286" s="1165"/>
      <c r="Z286" s="1165"/>
      <c r="AA286" s="1165"/>
      <c r="AB286" s="1165"/>
      <c r="AC286" s="1165"/>
      <c r="AD286" s="1165"/>
      <c r="AE286" s="1165"/>
      <c r="AF286" s="1165"/>
      <c r="AG286" s="1165"/>
      <c r="AH286" s="1165"/>
      <c r="AI286" s="1165"/>
      <c r="AJ286" s="1166"/>
      <c r="AK286" s="482"/>
      <c r="AL286" s="482"/>
      <c r="AM286" s="482"/>
      <c r="AN286" s="482"/>
      <c r="AO286" s="482"/>
      <c r="AP286" s="482"/>
      <c r="AQ286" s="482"/>
      <c r="AR286" s="483"/>
      <c r="AS286" s="484"/>
      <c r="AT286" s="237"/>
      <c r="AW286" s="605" t="s">
        <v>675</v>
      </c>
    </row>
    <row r="287" spans="1:49" s="479" customFormat="1" ht="6" customHeight="1">
      <c r="A287" s="478"/>
      <c r="B287" s="175"/>
      <c r="C287" s="193"/>
      <c r="D287" s="193"/>
      <c r="E287" s="484"/>
      <c r="F287" s="481"/>
      <c r="G287" s="481"/>
      <c r="H287" s="481"/>
      <c r="I287" s="481"/>
      <c r="J287" s="481"/>
      <c r="K287" s="481"/>
      <c r="L287" s="481"/>
      <c r="M287" s="184"/>
      <c r="N287" s="485"/>
      <c r="O287" s="485"/>
      <c r="P287" s="485"/>
      <c r="Q287" s="485"/>
      <c r="R287" s="485"/>
      <c r="S287" s="485"/>
      <c r="T287" s="61" t="s">
        <v>15</v>
      </c>
      <c r="U287" s="485"/>
      <c r="V287" s="485"/>
      <c r="W287" s="485"/>
      <c r="X287" s="485"/>
      <c r="Y287" s="485"/>
      <c r="Z287" s="485"/>
      <c r="AA287" s="485"/>
      <c r="AB287" s="485"/>
      <c r="AC287" s="485"/>
      <c r="AD287" s="485"/>
      <c r="AE287" s="485"/>
      <c r="AF287" s="485"/>
      <c r="AG287" s="485"/>
      <c r="AH287" s="485"/>
      <c r="AI287" s="485"/>
      <c r="AJ287" s="485"/>
      <c r="AK287" s="482"/>
      <c r="AL287" s="482"/>
      <c r="AM287" s="482"/>
      <c r="AN287" s="482"/>
      <c r="AO287" s="482"/>
      <c r="AP287" s="482"/>
      <c r="AQ287" s="482"/>
      <c r="AR287" s="483"/>
      <c r="AS287" s="484"/>
      <c r="AT287" s="237"/>
      <c r="AW287" s="605" t="s">
        <v>676</v>
      </c>
    </row>
    <row r="288" spans="1:49" s="479" customFormat="1" ht="14.25" customHeight="1">
      <c r="A288" s="478"/>
      <c r="B288" s="175"/>
      <c r="C288" s="193"/>
      <c r="D288" s="193"/>
      <c r="E288" s="219" t="s">
        <v>189</v>
      </c>
      <c r="F288" s="481"/>
      <c r="G288" s="481"/>
      <c r="H288" s="482"/>
      <c r="I288" s="482"/>
      <c r="J288" s="843"/>
      <c r="K288" s="844"/>
      <c r="L288" s="844"/>
      <c r="M288" s="844"/>
      <c r="N288" s="844"/>
      <c r="O288" s="844"/>
      <c r="P288" s="844"/>
      <c r="Q288" s="844"/>
      <c r="R288" s="845"/>
      <c r="S288" s="482"/>
      <c r="T288" s="61" t="s">
        <v>190</v>
      </c>
      <c r="U288" s="482"/>
      <c r="V288" s="197"/>
      <c r="W288" s="1167"/>
      <c r="X288" s="1168"/>
      <c r="Y288" s="1168"/>
      <c r="Z288" s="1168"/>
      <c r="AA288" s="1169"/>
      <c r="AB288" s="237"/>
      <c r="AC288" s="237" t="s">
        <v>191</v>
      </c>
      <c r="AD288" s="237"/>
      <c r="AE288" s="1164"/>
      <c r="AF288" s="1170"/>
      <c r="AG288" s="1170"/>
      <c r="AH288" s="1170"/>
      <c r="AI288" s="1170"/>
      <c r="AJ288" s="1171"/>
      <c r="AK288" s="482"/>
      <c r="AL288" s="482"/>
      <c r="AM288" s="482"/>
      <c r="AN288" s="482"/>
      <c r="AO288" s="482"/>
      <c r="AP288" s="482"/>
      <c r="AQ288" s="482"/>
      <c r="AR288" s="483"/>
      <c r="AS288" s="484"/>
      <c r="AT288" s="237"/>
      <c r="AW288" s="605" t="s">
        <v>677</v>
      </c>
    </row>
    <row r="289" spans="1:180" s="479" customFormat="1" ht="13.8">
      <c r="A289" s="478"/>
      <c r="B289" s="175"/>
      <c r="C289" s="176"/>
      <c r="D289" s="431"/>
      <c r="E289" s="431"/>
      <c r="F289" s="431"/>
      <c r="G289" s="431"/>
      <c r="H289" s="431"/>
      <c r="I289" s="431"/>
      <c r="J289" s="431"/>
      <c r="K289" s="431"/>
      <c r="L289" s="431"/>
      <c r="M289" s="431"/>
      <c r="N289" s="431"/>
      <c r="O289" s="431"/>
      <c r="P289" s="431"/>
      <c r="Q289" s="431"/>
      <c r="R289" s="431"/>
      <c r="S289" s="431"/>
      <c r="T289" s="431"/>
      <c r="U289" s="477"/>
      <c r="V289" s="477"/>
      <c r="W289" s="477"/>
      <c r="X289" s="477"/>
      <c r="Y289" s="477"/>
      <c r="Z289" s="176"/>
      <c r="AA289" s="269"/>
      <c r="AB289" s="269"/>
      <c r="AC289" s="191"/>
      <c r="AD289" s="191"/>
      <c r="AE289" s="191"/>
      <c r="AF289" s="191"/>
      <c r="AG289" s="191"/>
      <c r="AH289" s="191"/>
      <c r="AI289" s="191"/>
      <c r="AJ289" s="191"/>
      <c r="AK289" s="191"/>
      <c r="AL289" s="191"/>
      <c r="AM289" s="191"/>
      <c r="AN289" s="191"/>
      <c r="AO289" s="191"/>
      <c r="AP289" s="191"/>
      <c r="AQ289" s="431"/>
      <c r="AR289" s="443"/>
      <c r="AS289" s="478"/>
      <c r="AW289" s="605" t="s">
        <v>678</v>
      </c>
    </row>
    <row r="290" spans="1:180" s="479" customFormat="1" ht="16.2">
      <c r="A290" s="486"/>
      <c r="B290" s="192"/>
      <c r="C290" s="906" t="s">
        <v>387</v>
      </c>
      <c r="D290" s="906"/>
      <c r="E290" s="906"/>
      <c r="F290" s="906"/>
      <c r="G290" s="906"/>
      <c r="H290" s="906"/>
      <c r="I290" s="906"/>
      <c r="J290" s="906"/>
      <c r="K290" s="906"/>
      <c r="L290" s="906"/>
      <c r="M290" s="906"/>
      <c r="N290" s="906"/>
      <c r="O290" s="906"/>
      <c r="P290" s="906"/>
      <c r="Q290" s="906"/>
      <c r="R290" s="906"/>
      <c r="S290" s="906"/>
      <c r="T290" s="906"/>
      <c r="U290" s="906"/>
      <c r="V290" s="906"/>
      <c r="W290" s="906"/>
      <c r="X290" s="906"/>
      <c r="Y290" s="906"/>
      <c r="Z290" s="906"/>
      <c r="AA290" s="906"/>
      <c r="AB290" s="906"/>
      <c r="AC290" s="906"/>
      <c r="AD290" s="906"/>
      <c r="AE290" s="906"/>
      <c r="AF290" s="906"/>
      <c r="AG290" s="906"/>
      <c r="AH290" s="906"/>
      <c r="AI290" s="906"/>
      <c r="AJ290" s="906"/>
      <c r="AK290" s="906"/>
      <c r="AL290" s="906"/>
      <c r="AM290" s="906"/>
      <c r="AN290" s="906"/>
      <c r="AO290" s="906"/>
      <c r="AP290" s="906"/>
      <c r="AQ290" s="906"/>
      <c r="AR290" s="487"/>
      <c r="AS290" s="488"/>
      <c r="AT290" s="488"/>
      <c r="AW290" s="605" t="s">
        <v>679</v>
      </c>
      <c r="BQ290" s="479" t="s">
        <v>192</v>
      </c>
      <c r="CD290" s="479" t="s">
        <v>193</v>
      </c>
      <c r="CZ290" s="479" t="s">
        <v>194</v>
      </c>
      <c r="DM290" s="479" t="s">
        <v>195</v>
      </c>
      <c r="DZ290" s="479" t="s">
        <v>196</v>
      </c>
      <c r="EM290" s="479" t="s">
        <v>197</v>
      </c>
      <c r="EZ290" s="479" t="s">
        <v>198</v>
      </c>
      <c r="FM290" s="479" t="s">
        <v>199</v>
      </c>
    </row>
    <row r="291" spans="1:180" ht="18" customHeight="1" thickBot="1">
      <c r="B291" s="192"/>
      <c r="C291" s="431"/>
      <c r="D291" s="484"/>
      <c r="E291" s="484"/>
      <c r="F291" s="484"/>
      <c r="G291" s="484"/>
      <c r="H291" s="484"/>
      <c r="I291" s="484"/>
      <c r="J291" s="484"/>
      <c r="K291" s="484"/>
      <c r="L291" s="484"/>
      <c r="M291" s="484"/>
      <c r="N291" s="484"/>
      <c r="O291" s="484"/>
      <c r="P291" s="484"/>
      <c r="Q291" s="484"/>
      <c r="R291" s="484"/>
      <c r="S291" s="484"/>
      <c r="T291" s="484"/>
      <c r="U291" s="484"/>
      <c r="V291" s="484"/>
      <c r="W291" s="484"/>
      <c r="X291" s="484"/>
      <c r="Y291" s="484"/>
      <c r="Z291" s="484"/>
      <c r="AA291" s="484"/>
      <c r="AB291" s="484"/>
      <c r="AC291" s="484"/>
      <c r="AD291" s="484"/>
      <c r="AE291" s="484"/>
      <c r="AF291" s="484"/>
      <c r="AG291" s="484"/>
      <c r="AH291" s="484"/>
      <c r="AI291" s="484"/>
      <c r="AJ291" s="484"/>
      <c r="AK291" s="484"/>
      <c r="AL291" s="484"/>
      <c r="AM291" s="484"/>
      <c r="AN291" s="484"/>
      <c r="AO291" s="484"/>
      <c r="AP291" s="484"/>
      <c r="AQ291" s="484"/>
      <c r="AR291" s="483"/>
      <c r="AS291" s="172"/>
      <c r="AT291" s="172"/>
      <c r="AU291" s="159"/>
      <c r="AW291" s="605" t="s">
        <v>680</v>
      </c>
    </row>
    <row r="292" spans="1:180" s="464" customFormat="1" ht="24" customHeight="1">
      <c r="A292" s="489"/>
      <c r="B292" s="490"/>
      <c r="C292" s="491" t="s">
        <v>97</v>
      </c>
      <c r="D292" s="953" t="s">
        <v>200</v>
      </c>
      <c r="E292" s="954"/>
      <c r="F292" s="954"/>
      <c r="G292" s="954"/>
      <c r="H292" s="954"/>
      <c r="I292" s="954"/>
      <c r="J292" s="954"/>
      <c r="K292" s="954"/>
      <c r="L292" s="954"/>
      <c r="M292" s="954"/>
      <c r="N292" s="954"/>
      <c r="O292" s="1051" t="s">
        <v>201</v>
      </c>
      <c r="P292" s="938"/>
      <c r="Q292" s="938"/>
      <c r="R292" s="846" t="s">
        <v>202</v>
      </c>
      <c r="S292" s="847"/>
      <c r="T292" s="848"/>
      <c r="U292" s="991"/>
      <c r="V292" s="992"/>
      <c r="W292" s="993"/>
      <c r="X292" s="987"/>
      <c r="Y292" s="987"/>
      <c r="Z292" s="1047"/>
      <c r="AA292" s="939" t="s">
        <v>203</v>
      </c>
      <c r="AB292" s="938"/>
      <c r="AC292" s="938"/>
      <c r="AD292" s="938" t="s">
        <v>99</v>
      </c>
      <c r="AE292" s="938"/>
      <c r="AF292" s="938"/>
      <c r="AG292" s="846" t="s">
        <v>388</v>
      </c>
      <c r="AH292" s="847"/>
      <c r="AI292" s="939"/>
      <c r="AJ292" s="935" t="s">
        <v>401</v>
      </c>
      <c r="AK292" s="936"/>
      <c r="AL292" s="987" t="s">
        <v>204</v>
      </c>
      <c r="AM292" s="987"/>
      <c r="AN292" s="1055" t="s">
        <v>389</v>
      </c>
      <c r="AO292" s="847"/>
      <c r="AP292" s="847"/>
      <c r="AQ292" s="848"/>
      <c r="AR292" s="111"/>
      <c r="AS292" s="492"/>
      <c r="AT292" s="492"/>
      <c r="AU292" s="493" t="str">
        <f t="shared" ref="AU292:AU302" si="21">AU321</f>
        <v>Meses</v>
      </c>
      <c r="AV292" s="494"/>
      <c r="AW292" s="605" t="s">
        <v>681</v>
      </c>
      <c r="AX292" s="493"/>
      <c r="AY292" s="494"/>
      <c r="AZ292" s="493"/>
      <c r="BA292" s="494"/>
      <c r="BB292" s="494"/>
      <c r="BC292" s="494"/>
      <c r="BD292" s="494"/>
      <c r="BE292" s="494"/>
      <c r="BF292" s="495"/>
      <c r="BG292" s="495"/>
      <c r="BQ292" s="496">
        <v>1</v>
      </c>
      <c r="BR292" s="496">
        <v>2</v>
      </c>
      <c r="BS292" s="496">
        <v>3</v>
      </c>
      <c r="BT292" s="496">
        <v>4</v>
      </c>
      <c r="BU292" s="496">
        <v>5</v>
      </c>
      <c r="BV292" s="496">
        <v>6</v>
      </c>
      <c r="BW292" s="496">
        <v>7</v>
      </c>
      <c r="BX292" s="496">
        <v>8</v>
      </c>
      <c r="BY292" s="496">
        <v>9</v>
      </c>
      <c r="BZ292" s="496">
        <v>10</v>
      </c>
      <c r="CA292" s="496">
        <v>11</v>
      </c>
      <c r="CB292" s="496">
        <v>12</v>
      </c>
      <c r="CD292" s="496">
        <v>1</v>
      </c>
      <c r="CE292" s="496">
        <v>2</v>
      </c>
      <c r="CF292" s="496">
        <v>3</v>
      </c>
      <c r="CG292" s="496">
        <v>4</v>
      </c>
      <c r="CH292" s="496">
        <v>5</v>
      </c>
      <c r="CI292" s="496">
        <v>6</v>
      </c>
      <c r="CJ292" s="496">
        <v>7</v>
      </c>
      <c r="CK292" s="496">
        <v>8</v>
      </c>
      <c r="CL292" s="496">
        <v>9</v>
      </c>
      <c r="CM292" s="496">
        <v>10</v>
      </c>
      <c r="CN292" s="496">
        <v>11</v>
      </c>
      <c r="CO292" s="496">
        <v>12</v>
      </c>
      <c r="CQ292" s="496"/>
      <c r="CZ292" s="496">
        <v>1</v>
      </c>
      <c r="DA292" s="496">
        <v>2</v>
      </c>
      <c r="DB292" s="496">
        <v>3</v>
      </c>
      <c r="DC292" s="496">
        <v>4</v>
      </c>
      <c r="DD292" s="496">
        <v>5</v>
      </c>
      <c r="DE292" s="496">
        <v>6</v>
      </c>
      <c r="DF292" s="496">
        <v>7</v>
      </c>
      <c r="DG292" s="496">
        <v>8</v>
      </c>
      <c r="DH292" s="496">
        <v>9</v>
      </c>
      <c r="DI292" s="496">
        <v>10</v>
      </c>
      <c r="DJ292" s="496">
        <v>11</v>
      </c>
      <c r="DK292" s="496">
        <v>12</v>
      </c>
      <c r="DM292" s="496">
        <v>1</v>
      </c>
      <c r="DN292" s="496">
        <v>2</v>
      </c>
      <c r="DO292" s="496">
        <v>3</v>
      </c>
      <c r="DP292" s="496">
        <v>4</v>
      </c>
      <c r="DQ292" s="496">
        <v>5</v>
      </c>
      <c r="DR292" s="496">
        <v>6</v>
      </c>
      <c r="DS292" s="496">
        <v>7</v>
      </c>
      <c r="DT292" s="496">
        <v>8</v>
      </c>
      <c r="DU292" s="496">
        <v>9</v>
      </c>
      <c r="DV292" s="496">
        <v>10</v>
      </c>
      <c r="DW292" s="496">
        <v>11</v>
      </c>
      <c r="DX292" s="496">
        <v>12</v>
      </c>
      <c r="DZ292" s="496">
        <v>1</v>
      </c>
      <c r="EA292" s="496">
        <v>2</v>
      </c>
      <c r="EB292" s="496">
        <v>3</v>
      </c>
      <c r="EC292" s="496">
        <v>4</v>
      </c>
      <c r="ED292" s="496">
        <v>5</v>
      </c>
      <c r="EE292" s="496">
        <v>6</v>
      </c>
      <c r="EF292" s="496">
        <v>7</v>
      </c>
      <c r="EG292" s="496">
        <v>8</v>
      </c>
      <c r="EH292" s="496">
        <v>9</v>
      </c>
      <c r="EI292" s="496">
        <v>10</v>
      </c>
      <c r="EJ292" s="496">
        <v>11</v>
      </c>
      <c r="EK292" s="496">
        <v>12</v>
      </c>
      <c r="EM292" s="496">
        <v>1</v>
      </c>
      <c r="EN292" s="496">
        <v>2</v>
      </c>
      <c r="EO292" s="496">
        <v>3</v>
      </c>
      <c r="EP292" s="496">
        <v>4</v>
      </c>
      <c r="EQ292" s="496">
        <v>5</v>
      </c>
      <c r="ER292" s="496">
        <v>6</v>
      </c>
      <c r="ES292" s="496">
        <v>7</v>
      </c>
      <c r="ET292" s="496">
        <v>8</v>
      </c>
      <c r="EU292" s="496">
        <v>9</v>
      </c>
      <c r="EV292" s="496">
        <v>10</v>
      </c>
      <c r="EW292" s="496">
        <v>11</v>
      </c>
      <c r="EX292" s="496">
        <v>12</v>
      </c>
      <c r="EZ292" s="496">
        <v>1</v>
      </c>
      <c r="FA292" s="496">
        <v>2</v>
      </c>
      <c r="FB292" s="496">
        <v>3</v>
      </c>
      <c r="FC292" s="496">
        <v>4</v>
      </c>
      <c r="FD292" s="496">
        <v>5</v>
      </c>
      <c r="FE292" s="496">
        <v>6</v>
      </c>
      <c r="FF292" s="496">
        <v>7</v>
      </c>
      <c r="FG292" s="496">
        <v>8</v>
      </c>
      <c r="FH292" s="496">
        <v>9</v>
      </c>
      <c r="FI292" s="496">
        <v>10</v>
      </c>
      <c r="FJ292" s="496">
        <v>11</v>
      </c>
      <c r="FK292" s="496">
        <v>12</v>
      </c>
      <c r="FM292" s="496">
        <v>1</v>
      </c>
      <c r="FN292" s="496">
        <v>2</v>
      </c>
      <c r="FO292" s="496">
        <v>3</v>
      </c>
      <c r="FP292" s="496">
        <v>4</v>
      </c>
      <c r="FQ292" s="496">
        <v>5</v>
      </c>
      <c r="FR292" s="496">
        <v>6</v>
      </c>
      <c r="FS292" s="496">
        <v>7</v>
      </c>
      <c r="FT292" s="496">
        <v>8</v>
      </c>
      <c r="FU292" s="496">
        <v>9</v>
      </c>
      <c r="FV292" s="496">
        <v>10</v>
      </c>
      <c r="FW292" s="496">
        <v>11</v>
      </c>
      <c r="FX292" s="496">
        <v>12</v>
      </c>
    </row>
    <row r="293" spans="1:180" s="464" customFormat="1" ht="24" customHeight="1">
      <c r="A293" s="489"/>
      <c r="B293" s="490"/>
      <c r="C293" s="497">
        <v>1</v>
      </c>
      <c r="D293" s="817">
        <f t="shared" ref="D293:D302" si="22">D260</f>
        <v>0</v>
      </c>
      <c r="E293" s="817"/>
      <c r="F293" s="817"/>
      <c r="G293" s="817"/>
      <c r="H293" s="817"/>
      <c r="I293" s="817"/>
      <c r="J293" s="817"/>
      <c r="K293" s="817"/>
      <c r="L293" s="817"/>
      <c r="M293" s="817"/>
      <c r="N293" s="818"/>
      <c r="O293" s="858" t="str">
        <f t="shared" ref="O293:O294" si="23">IF(BA322=0," ",$BA$322)</f>
        <v>70201  -  Actividades de consultoría de gestión</v>
      </c>
      <c r="P293" s="859"/>
      <c r="Q293" s="860"/>
      <c r="R293" s="696" t="str">
        <f>IF(O293=" "," ",AA293)</f>
        <v xml:space="preserve"> </v>
      </c>
      <c r="S293" s="800"/>
      <c r="T293" s="801"/>
      <c r="U293" s="897"/>
      <c r="V293" s="898"/>
      <c r="W293" s="899"/>
      <c r="X293" s="696"/>
      <c r="Y293" s="800"/>
      <c r="Z293" s="801"/>
      <c r="AA293" s="859" t="str">
        <f>IF(AU322&gt;0,CONCATENATE("Mes ",AU322)," ")</f>
        <v xml:space="preserve"> </v>
      </c>
      <c r="AB293" s="859"/>
      <c r="AC293" s="860"/>
      <c r="AD293" s="861">
        <f>+S180</f>
        <v>0</v>
      </c>
      <c r="AE293" s="861"/>
      <c r="AF293" s="861"/>
      <c r="AG293" s="862">
        <f t="shared" ref="AG293:AG302" si="24">ROUND(O260*X260,0)</f>
        <v>0</v>
      </c>
      <c r="AH293" s="863"/>
      <c r="AI293" s="864"/>
      <c r="AJ293" s="895">
        <f t="shared" ref="AJ293:AJ302" si="25">IF(AG293=0,0,AG293/O260)</f>
        <v>0</v>
      </c>
      <c r="AK293" s="896"/>
      <c r="AL293" s="900" t="e">
        <f>AN293/$AN$303</f>
        <v>#DIV/0!</v>
      </c>
      <c r="AM293" s="900"/>
      <c r="AN293" s="865">
        <f>AD293*AG293</f>
        <v>0</v>
      </c>
      <c r="AO293" s="866"/>
      <c r="AP293" s="866"/>
      <c r="AQ293" s="867"/>
      <c r="AR293" s="112"/>
      <c r="AS293" s="492"/>
      <c r="AT293" s="492"/>
      <c r="AU293" s="493">
        <f t="shared" si="21"/>
        <v>0</v>
      </c>
      <c r="AV293" s="494"/>
      <c r="AW293" s="605" t="s">
        <v>682</v>
      </c>
      <c r="AX293" s="494"/>
      <c r="AY293" s="494" t="str">
        <f t="shared" ref="AY293:AY301" si="26">IF(AA293=$AA$302,AU293," ")</f>
        <v xml:space="preserve"> </v>
      </c>
      <c r="AZ293" s="494"/>
      <c r="BA293" s="493">
        <f t="shared" ref="BA293:BA302" si="27">SUM(AW293:AY293)</f>
        <v>0</v>
      </c>
      <c r="BB293" s="494"/>
      <c r="BC293" s="498">
        <f t="shared" ref="BC293:BC302" si="28">IF(BA293&gt;0,AN293,0)</f>
        <v>0</v>
      </c>
      <c r="BD293" s="494"/>
      <c r="BE293" s="494"/>
      <c r="BF293" s="495"/>
      <c r="BG293" s="495">
        <v>1</v>
      </c>
      <c r="BQ293" s="499">
        <f t="shared" ref="BQ293:BQ302" si="29">IF($AA293="Mes 1",$AN293,0)</f>
        <v>0</v>
      </c>
      <c r="BR293" s="499">
        <f t="shared" ref="BR293:BR302" si="30">IF($AA293="Mes 2",$AN293,0)</f>
        <v>0</v>
      </c>
      <c r="BS293" s="499">
        <f t="shared" ref="BS293:BS302" si="31">IF($AA293="Mes 3",$AN293,0)</f>
        <v>0</v>
      </c>
      <c r="BT293" s="499">
        <f t="shared" ref="BT293:BT302" si="32">IF($AA293="Mes 4",$AN293,0)</f>
        <v>0</v>
      </c>
      <c r="BU293" s="499">
        <f t="shared" ref="BU293:BU302" si="33">IF($AA293="Mes 5",$AN293,0)</f>
        <v>0</v>
      </c>
      <c r="BV293" s="499">
        <f t="shared" ref="BV293:BV302" si="34">IF($AA293="Mes 6",$AN293,0)</f>
        <v>0</v>
      </c>
      <c r="BW293" s="499">
        <f t="shared" ref="BW293:BW302" si="35">IF($AA293="Mes 7",$AN293,0)</f>
        <v>0</v>
      </c>
      <c r="BX293" s="499">
        <f t="shared" ref="BX293:BX302" si="36">IF($AA293="Mes 8",$AN293,0)</f>
        <v>0</v>
      </c>
      <c r="BY293" s="499">
        <f t="shared" ref="BY293:BY302" si="37">IF($AA293="Mes 9",$AN293,0)</f>
        <v>0</v>
      </c>
      <c r="BZ293" s="499">
        <f t="shared" ref="BZ293:BZ302" si="38">IF($AA293="Mes 10",$AN293,0)</f>
        <v>0</v>
      </c>
      <c r="CA293" s="499">
        <f t="shared" ref="CA293:CA302" si="39">IF($AA293="Mes 11",$AN293,0)</f>
        <v>0</v>
      </c>
      <c r="CB293" s="499">
        <f t="shared" ref="CB293:CB302" si="40">IF($AA293="Mes 12",$AN293,0)</f>
        <v>0</v>
      </c>
      <c r="CD293" s="499">
        <f t="shared" ref="CD293:CD302" si="41">IF($AA293="Mes 1",$D293,0)</f>
        <v>0</v>
      </c>
      <c r="CE293" s="499">
        <f t="shared" ref="CE293:CE302" si="42">IF($AA293="Mes 2",$D293,0)</f>
        <v>0</v>
      </c>
      <c r="CF293" s="499">
        <f t="shared" ref="CF293:CF302" si="43">IF($AA293="Mes 3",$D293,0)</f>
        <v>0</v>
      </c>
      <c r="CG293" s="499">
        <f t="shared" ref="CG293:CG302" si="44">IF($AA293="Mes 4",$D293,0)</f>
        <v>0</v>
      </c>
      <c r="CH293" s="499">
        <f t="shared" ref="CH293:CH302" si="45">IF($AA293="Mes 5",$D293,0)</f>
        <v>0</v>
      </c>
      <c r="CI293" s="499">
        <f t="shared" ref="CI293:CI302" si="46">IF($AA293="Mes 6",$D293,0)</f>
        <v>0</v>
      </c>
      <c r="CJ293" s="499">
        <f t="shared" ref="CJ293:CJ302" si="47">IF($AA293="Mes 7",$D293,0)</f>
        <v>0</v>
      </c>
      <c r="CK293" s="499">
        <f t="shared" ref="CK293:CK302" si="48">IF($AA293="Mes 8",$D293,0)</f>
        <v>0</v>
      </c>
      <c r="CL293" s="499">
        <f t="shared" ref="CL293:CL302" si="49">IF($AA293="Mes 9",$D293,0)</f>
        <v>0</v>
      </c>
      <c r="CM293" s="499">
        <f t="shared" ref="CM293:CM302" si="50">IF($AA293="Mes 10",$D293,0)</f>
        <v>0</v>
      </c>
      <c r="CN293" s="499">
        <f t="shared" ref="CN293:CN302" si="51">IF($AA293="Mes 11",$D293,0)</f>
        <v>0</v>
      </c>
      <c r="CO293" s="499">
        <f t="shared" ref="CO293:CO302" si="52">IF($AA293="Mes 12",$D293,0)</f>
        <v>0</v>
      </c>
      <c r="CQ293" s="496"/>
      <c r="CZ293" s="499">
        <f t="shared" ref="CZ293:CZ302" si="53">IF($AA293="Mes 1",$O293,0)</f>
        <v>0</v>
      </c>
      <c r="DA293" s="499">
        <f t="shared" ref="DA293:DA302" si="54">IF($AA293="Mes 2",$O293,0)</f>
        <v>0</v>
      </c>
      <c r="DB293" s="499">
        <f t="shared" ref="DB293:DB302" si="55">IF($AA293="Mes 3",$O293,0)</f>
        <v>0</v>
      </c>
      <c r="DC293" s="499">
        <f t="shared" ref="DC293:DC302" si="56">IF($AA293="Mes 4",$O293,0)</f>
        <v>0</v>
      </c>
      <c r="DD293" s="499">
        <f t="shared" ref="DD293:DD302" si="57">IF($AA293="Mes 5",$O293,0)</f>
        <v>0</v>
      </c>
      <c r="DE293" s="499">
        <f t="shared" ref="DE293:DE302" si="58">IF($AA293="Mes 6",$O293,0)</f>
        <v>0</v>
      </c>
      <c r="DF293" s="499">
        <f t="shared" ref="DF293:DF302" si="59">IF($AA293="Mes 7",$O293,0)</f>
        <v>0</v>
      </c>
      <c r="DG293" s="499">
        <f t="shared" ref="DG293:DG302" si="60">IF($AA293="Mes 8",$O293,0)</f>
        <v>0</v>
      </c>
      <c r="DH293" s="499">
        <f t="shared" ref="DH293:DH302" si="61">IF($AA293="Mes 9",$O293,0)</f>
        <v>0</v>
      </c>
      <c r="DI293" s="499">
        <f t="shared" ref="DI293:DI302" si="62">IF($AA293="Mes 10",$O293,0)</f>
        <v>0</v>
      </c>
      <c r="DJ293" s="499">
        <f t="shared" ref="DJ293:DJ302" si="63">IF($AA293="Mes 11",$O293,0)</f>
        <v>0</v>
      </c>
      <c r="DK293" s="499">
        <f t="shared" ref="DK293:DK302" si="64">IF($AA293="Mes 12",$O293,0)</f>
        <v>0</v>
      </c>
      <c r="DM293" s="499">
        <f t="shared" ref="DM293:DM302" si="65">IF($AA293="Mes 1",$AD293,0)</f>
        <v>0</v>
      </c>
      <c r="DN293" s="499">
        <f t="shared" ref="DN293:DN302" si="66">IF($AA293="Mes 2",$AD293,0)</f>
        <v>0</v>
      </c>
      <c r="DO293" s="499">
        <f t="shared" ref="DO293:DO302" si="67">IF($AA293="Mes 3",$AD293,0)</f>
        <v>0</v>
      </c>
      <c r="DP293" s="499">
        <f t="shared" ref="DP293:DP302" si="68">IF($AA293="Mes 4",$AD293,0)</f>
        <v>0</v>
      </c>
      <c r="DQ293" s="499">
        <f t="shared" ref="DQ293:DQ302" si="69">IF($AA293="Mes 5",$AD293,0)</f>
        <v>0</v>
      </c>
      <c r="DR293" s="499">
        <f t="shared" ref="DR293:DR302" si="70">IF($AA293="Mes 6",$AD293,0)</f>
        <v>0</v>
      </c>
      <c r="DS293" s="499">
        <f t="shared" ref="DS293:DS302" si="71">IF($AA293="Mes 7",$AD293,0)</f>
        <v>0</v>
      </c>
      <c r="DT293" s="499">
        <f t="shared" ref="DT293:DT302" si="72">IF($AA293="Mes 8",$AD293,0)</f>
        <v>0</v>
      </c>
      <c r="DU293" s="499">
        <f t="shared" ref="DU293:DU302" si="73">IF($AA293="Mes 9",$AD293,0)</f>
        <v>0</v>
      </c>
      <c r="DV293" s="499">
        <f t="shared" ref="DV293:DV302" si="74">IF($AA293="Mes 10",$AD293,0)</f>
        <v>0</v>
      </c>
      <c r="DW293" s="499">
        <f t="shared" ref="DW293:DW302" si="75">IF($AA293="Mes 11",$AD293,0)</f>
        <v>0</v>
      </c>
      <c r="DX293" s="499">
        <f t="shared" ref="DX293:DX302" si="76">IF($AA293="Mes 12",$AD293,0)</f>
        <v>0</v>
      </c>
      <c r="DZ293" s="499">
        <f t="shared" ref="DZ293:DZ302" si="77">IF($AA293="Mes 1",$AG293,0)</f>
        <v>0</v>
      </c>
      <c r="EA293" s="499">
        <f t="shared" ref="EA293:EA302" si="78">IF($AA293="Mes 2",$AG293,0)</f>
        <v>0</v>
      </c>
      <c r="EB293" s="499">
        <f t="shared" ref="EB293:EB302" si="79">IF($AA293="Mes 3",$AG293,0)</f>
        <v>0</v>
      </c>
      <c r="EC293" s="499">
        <f t="shared" ref="EC293:EC302" si="80">IF($AA293="Mes 4",$AG293,0)</f>
        <v>0</v>
      </c>
      <c r="ED293" s="499">
        <f t="shared" ref="ED293:ED302" si="81">IF($AA293="Mes 5",$AG293,0)</f>
        <v>0</v>
      </c>
      <c r="EE293" s="499">
        <f t="shared" ref="EE293:EE302" si="82">IF($AA293="Mes 6",$AG293,0)</f>
        <v>0</v>
      </c>
      <c r="EF293" s="499">
        <f t="shared" ref="EF293:EF302" si="83">IF($AA293="Mes 7",$AG293,0)</f>
        <v>0</v>
      </c>
      <c r="EG293" s="499">
        <f t="shared" ref="EG293:EG302" si="84">IF($AA293="Mes 8",$AG293,0)</f>
        <v>0</v>
      </c>
      <c r="EH293" s="499">
        <f t="shared" ref="EH293:EH302" si="85">IF($AA293="Mes 9",$AG293,0)</f>
        <v>0</v>
      </c>
      <c r="EI293" s="499">
        <f t="shared" ref="EI293:EI302" si="86">IF($AA293="Mes 10",$AG293,0)</f>
        <v>0</v>
      </c>
      <c r="EJ293" s="499">
        <f t="shared" ref="EJ293:EJ302" si="87">IF($AA293="Mes 11",$AG293,0)</f>
        <v>0</v>
      </c>
      <c r="EK293" s="499">
        <f t="shared" ref="EK293:EK302" si="88">IF($AA293="Mes 12",$AG293,0)</f>
        <v>0</v>
      </c>
      <c r="EM293" s="500">
        <f t="shared" ref="EM293:EM302" si="89">IF($AA293="Mes 1",$AJ293,0)</f>
        <v>0</v>
      </c>
      <c r="EN293" s="500">
        <f t="shared" ref="EN293:EN302" si="90">IF($AA293="Mes 2",$AJ293,0)</f>
        <v>0</v>
      </c>
      <c r="EO293" s="500">
        <f t="shared" ref="EO293:EO302" si="91">IF($AA293="Mes 3",$AJ293,0)</f>
        <v>0</v>
      </c>
      <c r="EP293" s="500">
        <f t="shared" ref="EP293:EP302" si="92">IF($AA293="Mes 4",$AJ293,0)</f>
        <v>0</v>
      </c>
      <c r="EQ293" s="500">
        <f t="shared" ref="EQ293:EQ302" si="93">IF($AA293="Mes 5",$AJ293,0)</f>
        <v>0</v>
      </c>
      <c r="ER293" s="500">
        <f t="shared" ref="ER293:ER302" si="94">IF($AA293="Mes 6",$AJ293,0)</f>
        <v>0</v>
      </c>
      <c r="ES293" s="500">
        <f t="shared" ref="ES293:ES302" si="95">IF($AA293="Mes 7",$AJ293,0)</f>
        <v>0</v>
      </c>
      <c r="ET293" s="500">
        <f t="shared" ref="ET293:ET302" si="96">IF($AA293="Mes 8",$AJ293,0)</f>
        <v>0</v>
      </c>
      <c r="EU293" s="500">
        <f t="shared" ref="EU293:EU302" si="97">IF($AA293="Mes 9",$AJ293,0)</f>
        <v>0</v>
      </c>
      <c r="EV293" s="500">
        <f t="shared" ref="EV293:EV302" si="98">IF($AA293="Mes 10",$AJ293,0)</f>
        <v>0</v>
      </c>
      <c r="EW293" s="500">
        <f t="shared" ref="EW293:EW302" si="99">IF($AA293="Mes 11",$AJ293,0)</f>
        <v>0</v>
      </c>
      <c r="EX293" s="500">
        <f t="shared" ref="EX293:EX302" si="100">IF($AA293="Mes 12",$AJ293,0)</f>
        <v>0</v>
      </c>
      <c r="EZ293" s="501">
        <f t="shared" ref="EZ293:FK302" si="101">IF(EM293=0,0,+DZ293/EM293)</f>
        <v>0</v>
      </c>
      <c r="FA293" s="501">
        <f t="shared" si="101"/>
        <v>0</v>
      </c>
      <c r="FB293" s="501">
        <f t="shared" si="101"/>
        <v>0</v>
      </c>
      <c r="FC293" s="501">
        <f t="shared" si="101"/>
        <v>0</v>
      </c>
      <c r="FD293" s="501">
        <f t="shared" si="101"/>
        <v>0</v>
      </c>
      <c r="FE293" s="501">
        <f t="shared" si="101"/>
        <v>0</v>
      </c>
      <c r="FF293" s="501">
        <f t="shared" si="101"/>
        <v>0</v>
      </c>
      <c r="FG293" s="501">
        <f t="shared" si="101"/>
        <v>0</v>
      </c>
      <c r="FH293" s="501">
        <f t="shared" si="101"/>
        <v>0</v>
      </c>
      <c r="FI293" s="501">
        <f t="shared" si="101"/>
        <v>0</v>
      </c>
      <c r="FJ293" s="501">
        <f t="shared" si="101"/>
        <v>0</v>
      </c>
      <c r="FK293" s="501">
        <f t="shared" si="101"/>
        <v>0</v>
      </c>
      <c r="FM293" s="501">
        <f t="shared" ref="FM293:FX302" si="102">+EZ293*DM293</f>
        <v>0</v>
      </c>
      <c r="FN293" s="501">
        <f t="shared" si="102"/>
        <v>0</v>
      </c>
      <c r="FO293" s="501">
        <f t="shared" si="102"/>
        <v>0</v>
      </c>
      <c r="FP293" s="501">
        <f t="shared" si="102"/>
        <v>0</v>
      </c>
      <c r="FQ293" s="501">
        <f t="shared" si="102"/>
        <v>0</v>
      </c>
      <c r="FR293" s="501">
        <f t="shared" si="102"/>
        <v>0</v>
      </c>
      <c r="FS293" s="501">
        <f t="shared" si="102"/>
        <v>0</v>
      </c>
      <c r="FT293" s="501">
        <f t="shared" si="102"/>
        <v>0</v>
      </c>
      <c r="FU293" s="501">
        <f t="shared" si="102"/>
        <v>0</v>
      </c>
      <c r="FV293" s="501">
        <f t="shared" si="102"/>
        <v>0</v>
      </c>
      <c r="FW293" s="501">
        <f t="shared" si="102"/>
        <v>0</v>
      </c>
      <c r="FX293" s="501">
        <f t="shared" si="102"/>
        <v>0</v>
      </c>
    </row>
    <row r="294" spans="1:180" s="464" customFormat="1" ht="24" customHeight="1">
      <c r="A294" s="489"/>
      <c r="B294" s="490"/>
      <c r="C294" s="497">
        <v>2</v>
      </c>
      <c r="D294" s="817">
        <f t="shared" si="22"/>
        <v>0</v>
      </c>
      <c r="E294" s="817"/>
      <c r="F294" s="817"/>
      <c r="G294" s="817"/>
      <c r="H294" s="817"/>
      <c r="I294" s="817"/>
      <c r="J294" s="817"/>
      <c r="K294" s="817"/>
      <c r="L294" s="817"/>
      <c r="M294" s="817"/>
      <c r="N294" s="818"/>
      <c r="O294" s="858" t="str">
        <f t="shared" si="23"/>
        <v>70201  -  Actividades de consultoría de gestión</v>
      </c>
      <c r="P294" s="859"/>
      <c r="Q294" s="860"/>
      <c r="R294" s="696" t="str">
        <f t="shared" ref="R294:R302" si="103">IF(O294=" "," ",AA294)</f>
        <v/>
      </c>
      <c r="S294" s="800"/>
      <c r="T294" s="801"/>
      <c r="U294" s="897"/>
      <c r="V294" s="898"/>
      <c r="W294" s="899"/>
      <c r="X294" s="696"/>
      <c r="Y294" s="800"/>
      <c r="Z294" s="801"/>
      <c r="AA294" s="858" t="str">
        <f t="shared" ref="AA294:AA302" si="104">IF(AU323&gt;0,CONCATENATE("Mes ",AU323)," ")</f>
        <v/>
      </c>
      <c r="AB294" s="859"/>
      <c r="AC294" s="860"/>
      <c r="AD294" s="861">
        <f>+S187</f>
        <v>0</v>
      </c>
      <c r="AE294" s="861"/>
      <c r="AF294" s="861"/>
      <c r="AG294" s="862">
        <f t="shared" si="24"/>
        <v>0</v>
      </c>
      <c r="AH294" s="863"/>
      <c r="AI294" s="864"/>
      <c r="AJ294" s="895">
        <f t="shared" si="25"/>
        <v>0</v>
      </c>
      <c r="AK294" s="896"/>
      <c r="AL294" s="900" t="e">
        <f t="shared" ref="AL294:AL302" si="105">AN294/$AN$303</f>
        <v>#DIV/0!</v>
      </c>
      <c r="AM294" s="900"/>
      <c r="AN294" s="865">
        <f t="shared" ref="AN294:AN302" si="106">AD294*AG294</f>
        <v>0</v>
      </c>
      <c r="AO294" s="866"/>
      <c r="AP294" s="866"/>
      <c r="AQ294" s="867"/>
      <c r="AR294" s="112"/>
      <c r="AS294" s="492"/>
      <c r="AT294" s="492"/>
      <c r="AU294" s="493">
        <f t="shared" si="21"/>
        <v>0</v>
      </c>
      <c r="AV294" s="494"/>
      <c r="AW294" s="605" t="s">
        <v>683</v>
      </c>
      <c r="AX294" s="494"/>
      <c r="AY294" s="493">
        <f t="shared" si="26"/>
        <v>0</v>
      </c>
      <c r="AZ294" s="494"/>
      <c r="BA294" s="493">
        <f t="shared" si="27"/>
        <v>0</v>
      </c>
      <c r="BB294" s="494"/>
      <c r="BC294" s="498">
        <f t="shared" si="28"/>
        <v>0</v>
      </c>
      <c r="BD294" s="494"/>
      <c r="BE294" s="494"/>
      <c r="BF294" s="495"/>
      <c r="BG294" s="495">
        <v>2</v>
      </c>
      <c r="BQ294" s="499">
        <f t="shared" si="29"/>
        <v>0</v>
      </c>
      <c r="BR294" s="499">
        <f t="shared" si="30"/>
        <v>0</v>
      </c>
      <c r="BS294" s="499">
        <f t="shared" si="31"/>
        <v>0</v>
      </c>
      <c r="BT294" s="499">
        <f t="shared" si="32"/>
        <v>0</v>
      </c>
      <c r="BU294" s="499">
        <f t="shared" si="33"/>
        <v>0</v>
      </c>
      <c r="BV294" s="499">
        <f t="shared" si="34"/>
        <v>0</v>
      </c>
      <c r="BW294" s="499">
        <f t="shared" si="35"/>
        <v>0</v>
      </c>
      <c r="BX294" s="499">
        <f t="shared" si="36"/>
        <v>0</v>
      </c>
      <c r="BY294" s="499">
        <f t="shared" si="37"/>
        <v>0</v>
      </c>
      <c r="BZ294" s="499">
        <f t="shared" si="38"/>
        <v>0</v>
      </c>
      <c r="CA294" s="499">
        <f t="shared" si="39"/>
        <v>0</v>
      </c>
      <c r="CB294" s="499">
        <f t="shared" si="40"/>
        <v>0</v>
      </c>
      <c r="CD294" s="499">
        <f t="shared" si="41"/>
        <v>0</v>
      </c>
      <c r="CE294" s="499">
        <f t="shared" si="42"/>
        <v>0</v>
      </c>
      <c r="CF294" s="499">
        <f t="shared" si="43"/>
        <v>0</v>
      </c>
      <c r="CG294" s="499">
        <f t="shared" si="44"/>
        <v>0</v>
      </c>
      <c r="CH294" s="499">
        <f t="shared" si="45"/>
        <v>0</v>
      </c>
      <c r="CI294" s="499">
        <f t="shared" si="46"/>
        <v>0</v>
      </c>
      <c r="CJ294" s="499">
        <f t="shared" si="47"/>
        <v>0</v>
      </c>
      <c r="CK294" s="499">
        <f t="shared" si="48"/>
        <v>0</v>
      </c>
      <c r="CL294" s="499">
        <f t="shared" si="49"/>
        <v>0</v>
      </c>
      <c r="CM294" s="499">
        <f t="shared" si="50"/>
        <v>0</v>
      </c>
      <c r="CN294" s="499">
        <f t="shared" si="51"/>
        <v>0</v>
      </c>
      <c r="CO294" s="499">
        <f t="shared" si="52"/>
        <v>0</v>
      </c>
      <c r="CQ294" s="496"/>
      <c r="CZ294" s="499">
        <f t="shared" si="53"/>
        <v>0</v>
      </c>
      <c r="DA294" s="499">
        <f t="shared" si="54"/>
        <v>0</v>
      </c>
      <c r="DB294" s="499">
        <f t="shared" si="55"/>
        <v>0</v>
      </c>
      <c r="DC294" s="499">
        <f t="shared" si="56"/>
        <v>0</v>
      </c>
      <c r="DD294" s="499">
        <f t="shared" si="57"/>
        <v>0</v>
      </c>
      <c r="DE294" s="499">
        <f t="shared" si="58"/>
        <v>0</v>
      </c>
      <c r="DF294" s="499">
        <f t="shared" si="59"/>
        <v>0</v>
      </c>
      <c r="DG294" s="499">
        <f t="shared" si="60"/>
        <v>0</v>
      </c>
      <c r="DH294" s="499">
        <f t="shared" si="61"/>
        <v>0</v>
      </c>
      <c r="DI294" s="499">
        <f t="shared" si="62"/>
        <v>0</v>
      </c>
      <c r="DJ294" s="499">
        <f t="shared" si="63"/>
        <v>0</v>
      </c>
      <c r="DK294" s="499">
        <f t="shared" si="64"/>
        <v>0</v>
      </c>
      <c r="DM294" s="499">
        <f t="shared" si="65"/>
        <v>0</v>
      </c>
      <c r="DN294" s="499">
        <f t="shared" si="66"/>
        <v>0</v>
      </c>
      <c r="DO294" s="499">
        <f t="shared" si="67"/>
        <v>0</v>
      </c>
      <c r="DP294" s="499">
        <f t="shared" si="68"/>
        <v>0</v>
      </c>
      <c r="DQ294" s="499">
        <f t="shared" si="69"/>
        <v>0</v>
      </c>
      <c r="DR294" s="499">
        <f t="shared" si="70"/>
        <v>0</v>
      </c>
      <c r="DS294" s="499">
        <f t="shared" si="71"/>
        <v>0</v>
      </c>
      <c r="DT294" s="499">
        <f t="shared" si="72"/>
        <v>0</v>
      </c>
      <c r="DU294" s="499">
        <f t="shared" si="73"/>
        <v>0</v>
      </c>
      <c r="DV294" s="499">
        <f t="shared" si="74"/>
        <v>0</v>
      </c>
      <c r="DW294" s="499">
        <f t="shared" si="75"/>
        <v>0</v>
      </c>
      <c r="DX294" s="499">
        <f t="shared" si="76"/>
        <v>0</v>
      </c>
      <c r="DZ294" s="499">
        <f t="shared" si="77"/>
        <v>0</v>
      </c>
      <c r="EA294" s="499">
        <f t="shared" si="78"/>
        <v>0</v>
      </c>
      <c r="EB294" s="499">
        <f t="shared" si="79"/>
        <v>0</v>
      </c>
      <c r="EC294" s="499">
        <f t="shared" si="80"/>
        <v>0</v>
      </c>
      <c r="ED294" s="499">
        <f t="shared" si="81"/>
        <v>0</v>
      </c>
      <c r="EE294" s="499">
        <f t="shared" si="82"/>
        <v>0</v>
      </c>
      <c r="EF294" s="499">
        <f t="shared" si="83"/>
        <v>0</v>
      </c>
      <c r="EG294" s="499">
        <f t="shared" si="84"/>
        <v>0</v>
      </c>
      <c r="EH294" s="499">
        <f t="shared" si="85"/>
        <v>0</v>
      </c>
      <c r="EI294" s="499">
        <f t="shared" si="86"/>
        <v>0</v>
      </c>
      <c r="EJ294" s="499">
        <f t="shared" si="87"/>
        <v>0</v>
      </c>
      <c r="EK294" s="499">
        <f t="shared" si="88"/>
        <v>0</v>
      </c>
      <c r="EM294" s="500">
        <f t="shared" si="89"/>
        <v>0</v>
      </c>
      <c r="EN294" s="500">
        <f t="shared" si="90"/>
        <v>0</v>
      </c>
      <c r="EO294" s="500">
        <f t="shared" si="91"/>
        <v>0</v>
      </c>
      <c r="EP294" s="500">
        <f t="shared" si="92"/>
        <v>0</v>
      </c>
      <c r="EQ294" s="500">
        <f t="shared" si="93"/>
        <v>0</v>
      </c>
      <c r="ER294" s="500">
        <f t="shared" si="94"/>
        <v>0</v>
      </c>
      <c r="ES294" s="500">
        <f t="shared" si="95"/>
        <v>0</v>
      </c>
      <c r="ET294" s="500">
        <f t="shared" si="96"/>
        <v>0</v>
      </c>
      <c r="EU294" s="500">
        <f t="shared" si="97"/>
        <v>0</v>
      </c>
      <c r="EV294" s="500">
        <f t="shared" si="98"/>
        <v>0</v>
      </c>
      <c r="EW294" s="500">
        <f t="shared" si="99"/>
        <v>0</v>
      </c>
      <c r="EX294" s="500">
        <f t="shared" si="100"/>
        <v>0</v>
      </c>
      <c r="EZ294" s="501">
        <f t="shared" si="101"/>
        <v>0</v>
      </c>
      <c r="FA294" s="501">
        <f t="shared" si="101"/>
        <v>0</v>
      </c>
      <c r="FB294" s="501">
        <f t="shared" si="101"/>
        <v>0</v>
      </c>
      <c r="FC294" s="501">
        <f t="shared" si="101"/>
        <v>0</v>
      </c>
      <c r="FD294" s="501">
        <f t="shared" si="101"/>
        <v>0</v>
      </c>
      <c r="FE294" s="501">
        <f t="shared" si="101"/>
        <v>0</v>
      </c>
      <c r="FF294" s="501">
        <f t="shared" si="101"/>
        <v>0</v>
      </c>
      <c r="FG294" s="501">
        <f t="shared" si="101"/>
        <v>0</v>
      </c>
      <c r="FH294" s="501">
        <f t="shared" si="101"/>
        <v>0</v>
      </c>
      <c r="FI294" s="501">
        <f t="shared" si="101"/>
        <v>0</v>
      </c>
      <c r="FJ294" s="501">
        <f t="shared" si="101"/>
        <v>0</v>
      </c>
      <c r="FK294" s="501">
        <f t="shared" si="101"/>
        <v>0</v>
      </c>
      <c r="FM294" s="501">
        <f t="shared" si="102"/>
        <v>0</v>
      </c>
      <c r="FN294" s="501">
        <f t="shared" si="102"/>
        <v>0</v>
      </c>
      <c r="FO294" s="501">
        <f t="shared" si="102"/>
        <v>0</v>
      </c>
      <c r="FP294" s="501">
        <f t="shared" si="102"/>
        <v>0</v>
      </c>
      <c r="FQ294" s="501">
        <f t="shared" si="102"/>
        <v>0</v>
      </c>
      <c r="FR294" s="501">
        <f t="shared" si="102"/>
        <v>0</v>
      </c>
      <c r="FS294" s="501">
        <f t="shared" si="102"/>
        <v>0</v>
      </c>
      <c r="FT294" s="501">
        <f t="shared" si="102"/>
        <v>0</v>
      </c>
      <c r="FU294" s="501">
        <f t="shared" si="102"/>
        <v>0</v>
      </c>
      <c r="FV294" s="501">
        <f t="shared" si="102"/>
        <v>0</v>
      </c>
      <c r="FW294" s="501">
        <f t="shared" si="102"/>
        <v>0</v>
      </c>
      <c r="FX294" s="501">
        <f t="shared" si="102"/>
        <v>0</v>
      </c>
    </row>
    <row r="295" spans="1:180" s="464" customFormat="1" ht="24" customHeight="1">
      <c r="A295" s="489"/>
      <c r="B295" s="490"/>
      <c r="C295" s="497">
        <v>3</v>
      </c>
      <c r="D295" s="817">
        <f t="shared" si="22"/>
        <v>0</v>
      </c>
      <c r="E295" s="817"/>
      <c r="F295" s="817"/>
      <c r="G295" s="817"/>
      <c r="H295" s="817"/>
      <c r="I295" s="817"/>
      <c r="J295" s="817"/>
      <c r="K295" s="817"/>
      <c r="L295" s="817"/>
      <c r="M295" s="817"/>
      <c r="N295" s="818"/>
      <c r="O295" s="858" t="str">
        <f t="shared" ref="O295:O302" si="107">IF(BA324=0," ",$BA$322)</f>
        <v>70201  -  Actividades de consultoría de gestión</v>
      </c>
      <c r="P295" s="859"/>
      <c r="Q295" s="860"/>
      <c r="R295" s="696" t="str">
        <f t="shared" si="103"/>
        <v/>
      </c>
      <c r="S295" s="800"/>
      <c r="T295" s="801"/>
      <c r="U295" s="897"/>
      <c r="V295" s="898"/>
      <c r="W295" s="899"/>
      <c r="X295" s="696"/>
      <c r="Y295" s="800"/>
      <c r="Z295" s="801"/>
      <c r="AA295" s="858" t="str">
        <f t="shared" si="104"/>
        <v/>
      </c>
      <c r="AB295" s="859"/>
      <c r="AC295" s="860"/>
      <c r="AD295" s="861">
        <f>+S194</f>
        <v>0</v>
      </c>
      <c r="AE295" s="861"/>
      <c r="AF295" s="861"/>
      <c r="AG295" s="862">
        <f t="shared" si="24"/>
        <v>0</v>
      </c>
      <c r="AH295" s="863"/>
      <c r="AI295" s="864"/>
      <c r="AJ295" s="895">
        <f t="shared" si="25"/>
        <v>0</v>
      </c>
      <c r="AK295" s="896"/>
      <c r="AL295" s="900" t="e">
        <f t="shared" si="105"/>
        <v>#DIV/0!</v>
      </c>
      <c r="AM295" s="900"/>
      <c r="AN295" s="865">
        <f t="shared" si="106"/>
        <v>0</v>
      </c>
      <c r="AO295" s="866"/>
      <c r="AP295" s="866"/>
      <c r="AQ295" s="867"/>
      <c r="AR295" s="112"/>
      <c r="AS295" s="492"/>
      <c r="AT295" s="492"/>
      <c r="AU295" s="493">
        <f t="shared" si="21"/>
        <v>0</v>
      </c>
      <c r="AV295" s="494"/>
      <c r="AW295" s="605" t="s">
        <v>684</v>
      </c>
      <c r="AX295" s="494"/>
      <c r="AY295" s="493">
        <f t="shared" si="26"/>
        <v>0</v>
      </c>
      <c r="AZ295" s="494"/>
      <c r="BA295" s="493">
        <f t="shared" si="27"/>
        <v>0</v>
      </c>
      <c r="BB295" s="494"/>
      <c r="BC295" s="498">
        <f t="shared" si="28"/>
        <v>0</v>
      </c>
      <c r="BD295" s="494"/>
      <c r="BE295" s="494"/>
      <c r="BF295" s="495"/>
      <c r="BG295" s="495">
        <v>3</v>
      </c>
      <c r="BQ295" s="499">
        <f t="shared" si="29"/>
        <v>0</v>
      </c>
      <c r="BR295" s="499">
        <f t="shared" si="30"/>
        <v>0</v>
      </c>
      <c r="BS295" s="499">
        <f t="shared" si="31"/>
        <v>0</v>
      </c>
      <c r="BT295" s="499">
        <f t="shared" si="32"/>
        <v>0</v>
      </c>
      <c r="BU295" s="499">
        <f t="shared" si="33"/>
        <v>0</v>
      </c>
      <c r="BV295" s="499">
        <f t="shared" si="34"/>
        <v>0</v>
      </c>
      <c r="BW295" s="499">
        <f t="shared" si="35"/>
        <v>0</v>
      </c>
      <c r="BX295" s="499">
        <f t="shared" si="36"/>
        <v>0</v>
      </c>
      <c r="BY295" s="499">
        <f t="shared" si="37"/>
        <v>0</v>
      </c>
      <c r="BZ295" s="499">
        <f t="shared" si="38"/>
        <v>0</v>
      </c>
      <c r="CA295" s="499">
        <f t="shared" si="39"/>
        <v>0</v>
      </c>
      <c r="CB295" s="499">
        <f t="shared" si="40"/>
        <v>0</v>
      </c>
      <c r="CD295" s="499">
        <f t="shared" si="41"/>
        <v>0</v>
      </c>
      <c r="CE295" s="499">
        <f t="shared" si="42"/>
        <v>0</v>
      </c>
      <c r="CF295" s="499">
        <f t="shared" si="43"/>
        <v>0</v>
      </c>
      <c r="CG295" s="499">
        <f t="shared" si="44"/>
        <v>0</v>
      </c>
      <c r="CH295" s="499">
        <f t="shared" si="45"/>
        <v>0</v>
      </c>
      <c r="CI295" s="499">
        <f t="shared" si="46"/>
        <v>0</v>
      </c>
      <c r="CJ295" s="499">
        <f t="shared" si="47"/>
        <v>0</v>
      </c>
      <c r="CK295" s="499">
        <f t="shared" si="48"/>
        <v>0</v>
      </c>
      <c r="CL295" s="499">
        <f t="shared" si="49"/>
        <v>0</v>
      </c>
      <c r="CM295" s="499">
        <f t="shared" si="50"/>
        <v>0</v>
      </c>
      <c r="CN295" s="499">
        <f t="shared" si="51"/>
        <v>0</v>
      </c>
      <c r="CO295" s="499">
        <f t="shared" si="52"/>
        <v>0</v>
      </c>
      <c r="CQ295" s="496"/>
      <c r="CZ295" s="499">
        <f t="shared" si="53"/>
        <v>0</v>
      </c>
      <c r="DA295" s="499">
        <f t="shared" si="54"/>
        <v>0</v>
      </c>
      <c r="DB295" s="499">
        <f t="shared" si="55"/>
        <v>0</v>
      </c>
      <c r="DC295" s="499">
        <f t="shared" si="56"/>
        <v>0</v>
      </c>
      <c r="DD295" s="499">
        <f t="shared" si="57"/>
        <v>0</v>
      </c>
      <c r="DE295" s="499">
        <f t="shared" si="58"/>
        <v>0</v>
      </c>
      <c r="DF295" s="499">
        <f t="shared" si="59"/>
        <v>0</v>
      </c>
      <c r="DG295" s="499">
        <f t="shared" si="60"/>
        <v>0</v>
      </c>
      <c r="DH295" s="499">
        <f t="shared" si="61"/>
        <v>0</v>
      </c>
      <c r="DI295" s="499">
        <f t="shared" si="62"/>
        <v>0</v>
      </c>
      <c r="DJ295" s="499">
        <f t="shared" si="63"/>
        <v>0</v>
      </c>
      <c r="DK295" s="499">
        <f t="shared" si="64"/>
        <v>0</v>
      </c>
      <c r="DM295" s="499">
        <f t="shared" si="65"/>
        <v>0</v>
      </c>
      <c r="DN295" s="499">
        <f t="shared" si="66"/>
        <v>0</v>
      </c>
      <c r="DO295" s="499">
        <f t="shared" si="67"/>
        <v>0</v>
      </c>
      <c r="DP295" s="499">
        <f t="shared" si="68"/>
        <v>0</v>
      </c>
      <c r="DQ295" s="499">
        <f t="shared" si="69"/>
        <v>0</v>
      </c>
      <c r="DR295" s="499">
        <f t="shared" si="70"/>
        <v>0</v>
      </c>
      <c r="DS295" s="499">
        <f t="shared" si="71"/>
        <v>0</v>
      </c>
      <c r="DT295" s="499">
        <f t="shared" si="72"/>
        <v>0</v>
      </c>
      <c r="DU295" s="499">
        <f t="shared" si="73"/>
        <v>0</v>
      </c>
      <c r="DV295" s="499">
        <f t="shared" si="74"/>
        <v>0</v>
      </c>
      <c r="DW295" s="499">
        <f t="shared" si="75"/>
        <v>0</v>
      </c>
      <c r="DX295" s="499">
        <f t="shared" si="76"/>
        <v>0</v>
      </c>
      <c r="DZ295" s="499">
        <f t="shared" si="77"/>
        <v>0</v>
      </c>
      <c r="EA295" s="499">
        <f t="shared" si="78"/>
        <v>0</v>
      </c>
      <c r="EB295" s="499">
        <f t="shared" si="79"/>
        <v>0</v>
      </c>
      <c r="EC295" s="499">
        <f t="shared" si="80"/>
        <v>0</v>
      </c>
      <c r="ED295" s="499">
        <f t="shared" si="81"/>
        <v>0</v>
      </c>
      <c r="EE295" s="499">
        <f t="shared" si="82"/>
        <v>0</v>
      </c>
      <c r="EF295" s="499">
        <f t="shared" si="83"/>
        <v>0</v>
      </c>
      <c r="EG295" s="499">
        <f t="shared" si="84"/>
        <v>0</v>
      </c>
      <c r="EH295" s="499">
        <f t="shared" si="85"/>
        <v>0</v>
      </c>
      <c r="EI295" s="499">
        <f t="shared" si="86"/>
        <v>0</v>
      </c>
      <c r="EJ295" s="499">
        <f t="shared" si="87"/>
        <v>0</v>
      </c>
      <c r="EK295" s="499">
        <f t="shared" si="88"/>
        <v>0</v>
      </c>
      <c r="EM295" s="500">
        <f t="shared" si="89"/>
        <v>0</v>
      </c>
      <c r="EN295" s="500">
        <f t="shared" si="90"/>
        <v>0</v>
      </c>
      <c r="EO295" s="500">
        <f t="shared" si="91"/>
        <v>0</v>
      </c>
      <c r="EP295" s="500">
        <f t="shared" si="92"/>
        <v>0</v>
      </c>
      <c r="EQ295" s="500">
        <f t="shared" si="93"/>
        <v>0</v>
      </c>
      <c r="ER295" s="500">
        <f t="shared" si="94"/>
        <v>0</v>
      </c>
      <c r="ES295" s="500">
        <f t="shared" si="95"/>
        <v>0</v>
      </c>
      <c r="ET295" s="500">
        <f t="shared" si="96"/>
        <v>0</v>
      </c>
      <c r="EU295" s="500">
        <f t="shared" si="97"/>
        <v>0</v>
      </c>
      <c r="EV295" s="500">
        <f t="shared" si="98"/>
        <v>0</v>
      </c>
      <c r="EW295" s="500">
        <f t="shared" si="99"/>
        <v>0</v>
      </c>
      <c r="EX295" s="500">
        <f t="shared" si="100"/>
        <v>0</v>
      </c>
      <c r="EZ295" s="501">
        <f t="shared" si="101"/>
        <v>0</v>
      </c>
      <c r="FA295" s="501">
        <f t="shared" si="101"/>
        <v>0</v>
      </c>
      <c r="FB295" s="501">
        <f t="shared" si="101"/>
        <v>0</v>
      </c>
      <c r="FC295" s="501">
        <f t="shared" si="101"/>
        <v>0</v>
      </c>
      <c r="FD295" s="501">
        <f t="shared" si="101"/>
        <v>0</v>
      </c>
      <c r="FE295" s="501">
        <f t="shared" si="101"/>
        <v>0</v>
      </c>
      <c r="FF295" s="501">
        <f t="shared" si="101"/>
        <v>0</v>
      </c>
      <c r="FG295" s="501">
        <f t="shared" si="101"/>
        <v>0</v>
      </c>
      <c r="FH295" s="501">
        <f t="shared" si="101"/>
        <v>0</v>
      </c>
      <c r="FI295" s="501">
        <f t="shared" si="101"/>
        <v>0</v>
      </c>
      <c r="FJ295" s="501">
        <f t="shared" si="101"/>
        <v>0</v>
      </c>
      <c r="FK295" s="501">
        <f t="shared" si="101"/>
        <v>0</v>
      </c>
      <c r="FM295" s="501">
        <f t="shared" si="102"/>
        <v>0</v>
      </c>
      <c r="FN295" s="501">
        <f t="shared" si="102"/>
        <v>0</v>
      </c>
      <c r="FO295" s="501">
        <f t="shared" si="102"/>
        <v>0</v>
      </c>
      <c r="FP295" s="501">
        <f t="shared" si="102"/>
        <v>0</v>
      </c>
      <c r="FQ295" s="501">
        <f t="shared" si="102"/>
        <v>0</v>
      </c>
      <c r="FR295" s="501">
        <f t="shared" si="102"/>
        <v>0</v>
      </c>
      <c r="FS295" s="501">
        <f t="shared" si="102"/>
        <v>0</v>
      </c>
      <c r="FT295" s="501">
        <f t="shared" si="102"/>
        <v>0</v>
      </c>
      <c r="FU295" s="501">
        <f t="shared" si="102"/>
        <v>0</v>
      </c>
      <c r="FV295" s="501">
        <f t="shared" si="102"/>
        <v>0</v>
      </c>
      <c r="FW295" s="501">
        <f t="shared" si="102"/>
        <v>0</v>
      </c>
      <c r="FX295" s="501">
        <f t="shared" si="102"/>
        <v>0</v>
      </c>
    </row>
    <row r="296" spans="1:180" s="464" customFormat="1" ht="24" customHeight="1">
      <c r="A296" s="489"/>
      <c r="B296" s="490"/>
      <c r="C296" s="497">
        <v>4</v>
      </c>
      <c r="D296" s="817">
        <f t="shared" si="22"/>
        <v>0</v>
      </c>
      <c r="E296" s="817"/>
      <c r="F296" s="817"/>
      <c r="G296" s="817"/>
      <c r="H296" s="817"/>
      <c r="I296" s="817"/>
      <c r="J296" s="817"/>
      <c r="K296" s="817"/>
      <c r="L296" s="817"/>
      <c r="M296" s="817"/>
      <c r="N296" s="818"/>
      <c r="O296" s="858" t="str">
        <f t="shared" si="107"/>
        <v>70201  -  Actividades de consultoría de gestión</v>
      </c>
      <c r="P296" s="859"/>
      <c r="Q296" s="860"/>
      <c r="R296" s="696" t="str">
        <f t="shared" si="103"/>
        <v/>
      </c>
      <c r="S296" s="800"/>
      <c r="T296" s="801"/>
      <c r="U296" s="897"/>
      <c r="V296" s="898"/>
      <c r="W296" s="899"/>
      <c r="X296" s="696"/>
      <c r="Y296" s="800"/>
      <c r="Z296" s="801"/>
      <c r="AA296" s="858" t="str">
        <f t="shared" si="104"/>
        <v/>
      </c>
      <c r="AB296" s="859"/>
      <c r="AC296" s="860"/>
      <c r="AD296" s="861">
        <f>+S201</f>
        <v>0</v>
      </c>
      <c r="AE296" s="861"/>
      <c r="AF296" s="861"/>
      <c r="AG296" s="862">
        <f t="shared" si="24"/>
        <v>0</v>
      </c>
      <c r="AH296" s="863"/>
      <c r="AI296" s="864"/>
      <c r="AJ296" s="895">
        <f t="shared" si="25"/>
        <v>0</v>
      </c>
      <c r="AK296" s="896"/>
      <c r="AL296" s="900" t="e">
        <f t="shared" si="105"/>
        <v>#DIV/0!</v>
      </c>
      <c r="AM296" s="900"/>
      <c r="AN296" s="865">
        <f t="shared" si="106"/>
        <v>0</v>
      </c>
      <c r="AO296" s="866"/>
      <c r="AP296" s="866"/>
      <c r="AQ296" s="867"/>
      <c r="AR296" s="112"/>
      <c r="AS296" s="492"/>
      <c r="AT296" s="492"/>
      <c r="AU296" s="493">
        <f t="shared" si="21"/>
        <v>0</v>
      </c>
      <c r="AV296" s="494"/>
      <c r="AW296" s="605" t="s">
        <v>685</v>
      </c>
      <c r="AX296" s="494"/>
      <c r="AY296" s="493">
        <f t="shared" si="26"/>
        <v>0</v>
      </c>
      <c r="AZ296" s="494"/>
      <c r="BA296" s="493">
        <f t="shared" si="27"/>
        <v>0</v>
      </c>
      <c r="BB296" s="494"/>
      <c r="BC296" s="498">
        <f t="shared" si="28"/>
        <v>0</v>
      </c>
      <c r="BD296" s="494"/>
      <c r="BE296" s="494"/>
      <c r="BF296" s="495"/>
      <c r="BG296" s="495">
        <v>4</v>
      </c>
      <c r="BQ296" s="499">
        <f t="shared" si="29"/>
        <v>0</v>
      </c>
      <c r="BR296" s="499">
        <f t="shared" si="30"/>
        <v>0</v>
      </c>
      <c r="BS296" s="499">
        <f t="shared" si="31"/>
        <v>0</v>
      </c>
      <c r="BT296" s="499">
        <f t="shared" si="32"/>
        <v>0</v>
      </c>
      <c r="BU296" s="499">
        <f t="shared" si="33"/>
        <v>0</v>
      </c>
      <c r="BV296" s="499">
        <f t="shared" si="34"/>
        <v>0</v>
      </c>
      <c r="BW296" s="499">
        <f t="shared" si="35"/>
        <v>0</v>
      </c>
      <c r="BX296" s="499">
        <f t="shared" si="36"/>
        <v>0</v>
      </c>
      <c r="BY296" s="499">
        <f t="shared" si="37"/>
        <v>0</v>
      </c>
      <c r="BZ296" s="499">
        <f t="shared" si="38"/>
        <v>0</v>
      </c>
      <c r="CA296" s="499">
        <f t="shared" si="39"/>
        <v>0</v>
      </c>
      <c r="CB296" s="499">
        <f t="shared" si="40"/>
        <v>0</v>
      </c>
      <c r="CD296" s="499">
        <f t="shared" si="41"/>
        <v>0</v>
      </c>
      <c r="CE296" s="499">
        <f t="shared" si="42"/>
        <v>0</v>
      </c>
      <c r="CF296" s="499">
        <f t="shared" si="43"/>
        <v>0</v>
      </c>
      <c r="CG296" s="499">
        <f t="shared" si="44"/>
        <v>0</v>
      </c>
      <c r="CH296" s="499">
        <f t="shared" si="45"/>
        <v>0</v>
      </c>
      <c r="CI296" s="499">
        <f t="shared" si="46"/>
        <v>0</v>
      </c>
      <c r="CJ296" s="499">
        <f t="shared" si="47"/>
        <v>0</v>
      </c>
      <c r="CK296" s="499">
        <f t="shared" si="48"/>
        <v>0</v>
      </c>
      <c r="CL296" s="499">
        <f t="shared" si="49"/>
        <v>0</v>
      </c>
      <c r="CM296" s="499">
        <f t="shared" si="50"/>
        <v>0</v>
      </c>
      <c r="CN296" s="499">
        <f t="shared" si="51"/>
        <v>0</v>
      </c>
      <c r="CO296" s="499">
        <f t="shared" si="52"/>
        <v>0</v>
      </c>
      <c r="CQ296" s="496"/>
      <c r="CZ296" s="499">
        <f t="shared" si="53"/>
        <v>0</v>
      </c>
      <c r="DA296" s="499">
        <f t="shared" si="54"/>
        <v>0</v>
      </c>
      <c r="DB296" s="499">
        <f t="shared" si="55"/>
        <v>0</v>
      </c>
      <c r="DC296" s="499">
        <f t="shared" si="56"/>
        <v>0</v>
      </c>
      <c r="DD296" s="499">
        <f t="shared" si="57"/>
        <v>0</v>
      </c>
      <c r="DE296" s="499">
        <f t="shared" si="58"/>
        <v>0</v>
      </c>
      <c r="DF296" s="499">
        <f t="shared" si="59"/>
        <v>0</v>
      </c>
      <c r="DG296" s="499">
        <f t="shared" si="60"/>
        <v>0</v>
      </c>
      <c r="DH296" s="499">
        <f t="shared" si="61"/>
        <v>0</v>
      </c>
      <c r="DI296" s="499">
        <f t="shared" si="62"/>
        <v>0</v>
      </c>
      <c r="DJ296" s="499">
        <f t="shared" si="63"/>
        <v>0</v>
      </c>
      <c r="DK296" s="499">
        <f t="shared" si="64"/>
        <v>0</v>
      </c>
      <c r="DM296" s="499">
        <f t="shared" si="65"/>
        <v>0</v>
      </c>
      <c r="DN296" s="499">
        <f t="shared" si="66"/>
        <v>0</v>
      </c>
      <c r="DO296" s="499">
        <f t="shared" si="67"/>
        <v>0</v>
      </c>
      <c r="DP296" s="499">
        <f t="shared" si="68"/>
        <v>0</v>
      </c>
      <c r="DQ296" s="499">
        <f t="shared" si="69"/>
        <v>0</v>
      </c>
      <c r="DR296" s="499">
        <f t="shared" si="70"/>
        <v>0</v>
      </c>
      <c r="DS296" s="499">
        <f t="shared" si="71"/>
        <v>0</v>
      </c>
      <c r="DT296" s="499">
        <f t="shared" si="72"/>
        <v>0</v>
      </c>
      <c r="DU296" s="499">
        <f t="shared" si="73"/>
        <v>0</v>
      </c>
      <c r="DV296" s="499">
        <f t="shared" si="74"/>
        <v>0</v>
      </c>
      <c r="DW296" s="499">
        <f t="shared" si="75"/>
        <v>0</v>
      </c>
      <c r="DX296" s="499">
        <f t="shared" si="76"/>
        <v>0</v>
      </c>
      <c r="DZ296" s="499">
        <f t="shared" si="77"/>
        <v>0</v>
      </c>
      <c r="EA296" s="499">
        <f t="shared" si="78"/>
        <v>0</v>
      </c>
      <c r="EB296" s="499">
        <f t="shared" si="79"/>
        <v>0</v>
      </c>
      <c r="EC296" s="499">
        <f t="shared" si="80"/>
        <v>0</v>
      </c>
      <c r="ED296" s="499">
        <f t="shared" si="81"/>
        <v>0</v>
      </c>
      <c r="EE296" s="499">
        <f t="shared" si="82"/>
        <v>0</v>
      </c>
      <c r="EF296" s="499">
        <f t="shared" si="83"/>
        <v>0</v>
      </c>
      <c r="EG296" s="499">
        <f t="shared" si="84"/>
        <v>0</v>
      </c>
      <c r="EH296" s="499">
        <f t="shared" si="85"/>
        <v>0</v>
      </c>
      <c r="EI296" s="499">
        <f t="shared" si="86"/>
        <v>0</v>
      </c>
      <c r="EJ296" s="499">
        <f t="shared" si="87"/>
        <v>0</v>
      </c>
      <c r="EK296" s="499">
        <f t="shared" si="88"/>
        <v>0</v>
      </c>
      <c r="EM296" s="500">
        <f t="shared" si="89"/>
        <v>0</v>
      </c>
      <c r="EN296" s="500">
        <f t="shared" si="90"/>
        <v>0</v>
      </c>
      <c r="EO296" s="500">
        <f t="shared" si="91"/>
        <v>0</v>
      </c>
      <c r="EP296" s="500">
        <f t="shared" si="92"/>
        <v>0</v>
      </c>
      <c r="EQ296" s="500">
        <f t="shared" si="93"/>
        <v>0</v>
      </c>
      <c r="ER296" s="500">
        <f t="shared" si="94"/>
        <v>0</v>
      </c>
      <c r="ES296" s="500">
        <f t="shared" si="95"/>
        <v>0</v>
      </c>
      <c r="ET296" s="500">
        <f t="shared" si="96"/>
        <v>0</v>
      </c>
      <c r="EU296" s="500">
        <f t="shared" si="97"/>
        <v>0</v>
      </c>
      <c r="EV296" s="500">
        <f t="shared" si="98"/>
        <v>0</v>
      </c>
      <c r="EW296" s="500">
        <f t="shared" si="99"/>
        <v>0</v>
      </c>
      <c r="EX296" s="500">
        <f t="shared" si="100"/>
        <v>0</v>
      </c>
      <c r="EZ296" s="501">
        <f t="shared" si="101"/>
        <v>0</v>
      </c>
      <c r="FA296" s="501">
        <f t="shared" si="101"/>
        <v>0</v>
      </c>
      <c r="FB296" s="501">
        <f t="shared" si="101"/>
        <v>0</v>
      </c>
      <c r="FC296" s="501">
        <f t="shared" si="101"/>
        <v>0</v>
      </c>
      <c r="FD296" s="501">
        <f t="shared" si="101"/>
        <v>0</v>
      </c>
      <c r="FE296" s="501">
        <f t="shared" si="101"/>
        <v>0</v>
      </c>
      <c r="FF296" s="501">
        <f t="shared" si="101"/>
        <v>0</v>
      </c>
      <c r="FG296" s="501">
        <f t="shared" si="101"/>
        <v>0</v>
      </c>
      <c r="FH296" s="501">
        <f t="shared" si="101"/>
        <v>0</v>
      </c>
      <c r="FI296" s="501">
        <f t="shared" si="101"/>
        <v>0</v>
      </c>
      <c r="FJ296" s="501">
        <f t="shared" si="101"/>
        <v>0</v>
      </c>
      <c r="FK296" s="501">
        <f t="shared" si="101"/>
        <v>0</v>
      </c>
      <c r="FM296" s="501">
        <f t="shared" si="102"/>
        <v>0</v>
      </c>
      <c r="FN296" s="501">
        <f t="shared" si="102"/>
        <v>0</v>
      </c>
      <c r="FO296" s="501">
        <f t="shared" si="102"/>
        <v>0</v>
      </c>
      <c r="FP296" s="501">
        <f t="shared" si="102"/>
        <v>0</v>
      </c>
      <c r="FQ296" s="501">
        <f t="shared" si="102"/>
        <v>0</v>
      </c>
      <c r="FR296" s="501">
        <f t="shared" si="102"/>
        <v>0</v>
      </c>
      <c r="FS296" s="501">
        <f t="shared" si="102"/>
        <v>0</v>
      </c>
      <c r="FT296" s="501">
        <f t="shared" si="102"/>
        <v>0</v>
      </c>
      <c r="FU296" s="501">
        <f t="shared" si="102"/>
        <v>0</v>
      </c>
      <c r="FV296" s="501">
        <f t="shared" si="102"/>
        <v>0</v>
      </c>
      <c r="FW296" s="501">
        <f t="shared" si="102"/>
        <v>0</v>
      </c>
      <c r="FX296" s="501">
        <f t="shared" si="102"/>
        <v>0</v>
      </c>
    </row>
    <row r="297" spans="1:180" s="464" customFormat="1" ht="24" customHeight="1">
      <c r="A297" s="489"/>
      <c r="B297" s="490"/>
      <c r="C297" s="497">
        <v>5</v>
      </c>
      <c r="D297" s="817">
        <f t="shared" si="22"/>
        <v>0</v>
      </c>
      <c r="E297" s="817"/>
      <c r="F297" s="817"/>
      <c r="G297" s="817"/>
      <c r="H297" s="817"/>
      <c r="I297" s="817"/>
      <c r="J297" s="817"/>
      <c r="K297" s="817"/>
      <c r="L297" s="817"/>
      <c r="M297" s="817"/>
      <c r="N297" s="818"/>
      <c r="O297" s="858" t="str">
        <f t="shared" si="107"/>
        <v>70201  -  Actividades de consultoría de gestión</v>
      </c>
      <c r="P297" s="859"/>
      <c r="Q297" s="860"/>
      <c r="R297" s="696" t="str">
        <f t="shared" si="103"/>
        <v/>
      </c>
      <c r="S297" s="800"/>
      <c r="T297" s="801"/>
      <c r="U297" s="897"/>
      <c r="V297" s="898"/>
      <c r="W297" s="899"/>
      <c r="X297" s="696"/>
      <c r="Y297" s="800"/>
      <c r="Z297" s="801"/>
      <c r="AA297" s="858" t="str">
        <f t="shared" si="104"/>
        <v/>
      </c>
      <c r="AB297" s="859"/>
      <c r="AC297" s="860"/>
      <c r="AD297" s="861">
        <f>+S208</f>
        <v>0</v>
      </c>
      <c r="AE297" s="861"/>
      <c r="AF297" s="861"/>
      <c r="AG297" s="862">
        <f t="shared" si="24"/>
        <v>0</v>
      </c>
      <c r="AH297" s="863"/>
      <c r="AI297" s="864"/>
      <c r="AJ297" s="895">
        <f t="shared" si="25"/>
        <v>0</v>
      </c>
      <c r="AK297" s="896"/>
      <c r="AL297" s="900" t="e">
        <f t="shared" si="105"/>
        <v>#DIV/0!</v>
      </c>
      <c r="AM297" s="900"/>
      <c r="AN297" s="865">
        <f t="shared" si="106"/>
        <v>0</v>
      </c>
      <c r="AO297" s="866"/>
      <c r="AP297" s="866"/>
      <c r="AQ297" s="867"/>
      <c r="AR297" s="112"/>
      <c r="AS297" s="492"/>
      <c r="AT297" s="492"/>
      <c r="AU297" s="493">
        <f t="shared" si="21"/>
        <v>0</v>
      </c>
      <c r="AV297" s="494"/>
      <c r="AW297" s="605" t="s">
        <v>686</v>
      </c>
      <c r="AX297" s="494"/>
      <c r="AY297" s="493">
        <f t="shared" si="26"/>
        <v>0</v>
      </c>
      <c r="AZ297" s="494"/>
      <c r="BA297" s="493">
        <f t="shared" si="27"/>
        <v>0</v>
      </c>
      <c r="BB297" s="494"/>
      <c r="BC297" s="498">
        <f t="shared" si="28"/>
        <v>0</v>
      </c>
      <c r="BD297" s="494"/>
      <c r="BE297" s="494"/>
      <c r="BF297" s="495"/>
      <c r="BG297" s="495">
        <v>5</v>
      </c>
      <c r="BQ297" s="499">
        <f t="shared" si="29"/>
        <v>0</v>
      </c>
      <c r="BR297" s="499">
        <f t="shared" si="30"/>
        <v>0</v>
      </c>
      <c r="BS297" s="499">
        <f t="shared" si="31"/>
        <v>0</v>
      </c>
      <c r="BT297" s="499">
        <f t="shared" si="32"/>
        <v>0</v>
      </c>
      <c r="BU297" s="499">
        <f t="shared" si="33"/>
        <v>0</v>
      </c>
      <c r="BV297" s="499">
        <f t="shared" si="34"/>
        <v>0</v>
      </c>
      <c r="BW297" s="499">
        <f t="shared" si="35"/>
        <v>0</v>
      </c>
      <c r="BX297" s="499">
        <f t="shared" si="36"/>
        <v>0</v>
      </c>
      <c r="BY297" s="499">
        <f t="shared" si="37"/>
        <v>0</v>
      </c>
      <c r="BZ297" s="499">
        <f t="shared" si="38"/>
        <v>0</v>
      </c>
      <c r="CA297" s="499">
        <f t="shared" si="39"/>
        <v>0</v>
      </c>
      <c r="CB297" s="499">
        <f t="shared" si="40"/>
        <v>0</v>
      </c>
      <c r="CD297" s="499">
        <f t="shared" si="41"/>
        <v>0</v>
      </c>
      <c r="CE297" s="499">
        <f t="shared" si="42"/>
        <v>0</v>
      </c>
      <c r="CF297" s="499">
        <f t="shared" si="43"/>
        <v>0</v>
      </c>
      <c r="CG297" s="499">
        <f t="shared" si="44"/>
        <v>0</v>
      </c>
      <c r="CH297" s="499">
        <f t="shared" si="45"/>
        <v>0</v>
      </c>
      <c r="CI297" s="499">
        <f t="shared" si="46"/>
        <v>0</v>
      </c>
      <c r="CJ297" s="499">
        <f t="shared" si="47"/>
        <v>0</v>
      </c>
      <c r="CK297" s="499">
        <f t="shared" si="48"/>
        <v>0</v>
      </c>
      <c r="CL297" s="499">
        <f t="shared" si="49"/>
        <v>0</v>
      </c>
      <c r="CM297" s="499">
        <f t="shared" si="50"/>
        <v>0</v>
      </c>
      <c r="CN297" s="499">
        <f t="shared" si="51"/>
        <v>0</v>
      </c>
      <c r="CO297" s="499">
        <f t="shared" si="52"/>
        <v>0</v>
      </c>
      <c r="CQ297" s="496"/>
      <c r="CZ297" s="499">
        <f t="shared" si="53"/>
        <v>0</v>
      </c>
      <c r="DA297" s="499">
        <f t="shared" si="54"/>
        <v>0</v>
      </c>
      <c r="DB297" s="499">
        <f t="shared" si="55"/>
        <v>0</v>
      </c>
      <c r="DC297" s="499">
        <f t="shared" si="56"/>
        <v>0</v>
      </c>
      <c r="DD297" s="499">
        <f t="shared" si="57"/>
        <v>0</v>
      </c>
      <c r="DE297" s="499">
        <f t="shared" si="58"/>
        <v>0</v>
      </c>
      <c r="DF297" s="499">
        <f t="shared" si="59"/>
        <v>0</v>
      </c>
      <c r="DG297" s="499">
        <f t="shared" si="60"/>
        <v>0</v>
      </c>
      <c r="DH297" s="499">
        <f t="shared" si="61"/>
        <v>0</v>
      </c>
      <c r="DI297" s="499">
        <f t="shared" si="62"/>
        <v>0</v>
      </c>
      <c r="DJ297" s="499">
        <f t="shared" si="63"/>
        <v>0</v>
      </c>
      <c r="DK297" s="499">
        <f t="shared" si="64"/>
        <v>0</v>
      </c>
      <c r="DM297" s="499">
        <f t="shared" si="65"/>
        <v>0</v>
      </c>
      <c r="DN297" s="499">
        <f t="shared" si="66"/>
        <v>0</v>
      </c>
      <c r="DO297" s="499">
        <f t="shared" si="67"/>
        <v>0</v>
      </c>
      <c r="DP297" s="499">
        <f t="shared" si="68"/>
        <v>0</v>
      </c>
      <c r="DQ297" s="499">
        <f t="shared" si="69"/>
        <v>0</v>
      </c>
      <c r="DR297" s="499">
        <f t="shared" si="70"/>
        <v>0</v>
      </c>
      <c r="DS297" s="499">
        <f t="shared" si="71"/>
        <v>0</v>
      </c>
      <c r="DT297" s="499">
        <f t="shared" si="72"/>
        <v>0</v>
      </c>
      <c r="DU297" s="499">
        <f t="shared" si="73"/>
        <v>0</v>
      </c>
      <c r="DV297" s="499">
        <f t="shared" si="74"/>
        <v>0</v>
      </c>
      <c r="DW297" s="499">
        <f t="shared" si="75"/>
        <v>0</v>
      </c>
      <c r="DX297" s="499">
        <f t="shared" si="76"/>
        <v>0</v>
      </c>
      <c r="DZ297" s="499">
        <f t="shared" si="77"/>
        <v>0</v>
      </c>
      <c r="EA297" s="499">
        <f t="shared" si="78"/>
        <v>0</v>
      </c>
      <c r="EB297" s="499">
        <f t="shared" si="79"/>
        <v>0</v>
      </c>
      <c r="EC297" s="499">
        <f t="shared" si="80"/>
        <v>0</v>
      </c>
      <c r="ED297" s="499">
        <f t="shared" si="81"/>
        <v>0</v>
      </c>
      <c r="EE297" s="499">
        <f t="shared" si="82"/>
        <v>0</v>
      </c>
      <c r="EF297" s="499">
        <f t="shared" si="83"/>
        <v>0</v>
      </c>
      <c r="EG297" s="499">
        <f t="shared" si="84"/>
        <v>0</v>
      </c>
      <c r="EH297" s="499">
        <f t="shared" si="85"/>
        <v>0</v>
      </c>
      <c r="EI297" s="499">
        <f t="shared" si="86"/>
        <v>0</v>
      </c>
      <c r="EJ297" s="499">
        <f t="shared" si="87"/>
        <v>0</v>
      </c>
      <c r="EK297" s="499">
        <f t="shared" si="88"/>
        <v>0</v>
      </c>
      <c r="EM297" s="500">
        <f t="shared" si="89"/>
        <v>0</v>
      </c>
      <c r="EN297" s="500">
        <f t="shared" si="90"/>
        <v>0</v>
      </c>
      <c r="EO297" s="500">
        <f t="shared" si="91"/>
        <v>0</v>
      </c>
      <c r="EP297" s="500">
        <f t="shared" si="92"/>
        <v>0</v>
      </c>
      <c r="EQ297" s="500">
        <f t="shared" si="93"/>
        <v>0</v>
      </c>
      <c r="ER297" s="500">
        <f t="shared" si="94"/>
        <v>0</v>
      </c>
      <c r="ES297" s="500">
        <f t="shared" si="95"/>
        <v>0</v>
      </c>
      <c r="ET297" s="500">
        <f t="shared" si="96"/>
        <v>0</v>
      </c>
      <c r="EU297" s="500">
        <f t="shared" si="97"/>
        <v>0</v>
      </c>
      <c r="EV297" s="500">
        <f t="shared" si="98"/>
        <v>0</v>
      </c>
      <c r="EW297" s="500">
        <f t="shared" si="99"/>
        <v>0</v>
      </c>
      <c r="EX297" s="500">
        <f t="shared" si="100"/>
        <v>0</v>
      </c>
      <c r="EZ297" s="501">
        <f t="shared" si="101"/>
        <v>0</v>
      </c>
      <c r="FA297" s="501">
        <f t="shared" si="101"/>
        <v>0</v>
      </c>
      <c r="FB297" s="501">
        <f t="shared" si="101"/>
        <v>0</v>
      </c>
      <c r="FC297" s="501">
        <f t="shared" si="101"/>
        <v>0</v>
      </c>
      <c r="FD297" s="501">
        <f t="shared" si="101"/>
        <v>0</v>
      </c>
      <c r="FE297" s="501">
        <f t="shared" si="101"/>
        <v>0</v>
      </c>
      <c r="FF297" s="501">
        <f t="shared" si="101"/>
        <v>0</v>
      </c>
      <c r="FG297" s="501">
        <f t="shared" si="101"/>
        <v>0</v>
      </c>
      <c r="FH297" s="501">
        <f t="shared" si="101"/>
        <v>0</v>
      </c>
      <c r="FI297" s="501">
        <f t="shared" si="101"/>
        <v>0</v>
      </c>
      <c r="FJ297" s="501">
        <f t="shared" si="101"/>
        <v>0</v>
      </c>
      <c r="FK297" s="501">
        <f t="shared" si="101"/>
        <v>0</v>
      </c>
      <c r="FM297" s="501">
        <f t="shared" si="102"/>
        <v>0</v>
      </c>
      <c r="FN297" s="501">
        <f t="shared" si="102"/>
        <v>0</v>
      </c>
      <c r="FO297" s="501">
        <f t="shared" si="102"/>
        <v>0</v>
      </c>
      <c r="FP297" s="501">
        <f t="shared" si="102"/>
        <v>0</v>
      </c>
      <c r="FQ297" s="501">
        <f t="shared" si="102"/>
        <v>0</v>
      </c>
      <c r="FR297" s="501">
        <f t="shared" si="102"/>
        <v>0</v>
      </c>
      <c r="FS297" s="501">
        <f t="shared" si="102"/>
        <v>0</v>
      </c>
      <c r="FT297" s="501">
        <f t="shared" si="102"/>
        <v>0</v>
      </c>
      <c r="FU297" s="501">
        <f t="shared" si="102"/>
        <v>0</v>
      </c>
      <c r="FV297" s="501">
        <f t="shared" si="102"/>
        <v>0</v>
      </c>
      <c r="FW297" s="501">
        <f t="shared" si="102"/>
        <v>0</v>
      </c>
      <c r="FX297" s="501">
        <f t="shared" si="102"/>
        <v>0</v>
      </c>
    </row>
    <row r="298" spans="1:180" s="464" customFormat="1" ht="24" customHeight="1">
      <c r="A298" s="489"/>
      <c r="B298" s="490"/>
      <c r="C298" s="497">
        <v>6</v>
      </c>
      <c r="D298" s="817">
        <f t="shared" si="22"/>
        <v>0</v>
      </c>
      <c r="E298" s="817"/>
      <c r="F298" s="817"/>
      <c r="G298" s="817"/>
      <c r="H298" s="817"/>
      <c r="I298" s="817"/>
      <c r="J298" s="817"/>
      <c r="K298" s="817"/>
      <c r="L298" s="817"/>
      <c r="M298" s="817"/>
      <c r="N298" s="818"/>
      <c r="O298" s="858" t="str">
        <f t="shared" si="107"/>
        <v>70201  -  Actividades de consultoría de gestión</v>
      </c>
      <c r="P298" s="859"/>
      <c r="Q298" s="860"/>
      <c r="R298" s="696" t="str">
        <f t="shared" si="103"/>
        <v/>
      </c>
      <c r="S298" s="800"/>
      <c r="T298" s="801"/>
      <c r="U298" s="897"/>
      <c r="V298" s="898"/>
      <c r="W298" s="899"/>
      <c r="X298" s="696"/>
      <c r="Y298" s="800"/>
      <c r="Z298" s="801"/>
      <c r="AA298" s="858" t="str">
        <f t="shared" si="104"/>
        <v/>
      </c>
      <c r="AB298" s="859"/>
      <c r="AC298" s="860"/>
      <c r="AD298" s="861">
        <f>+S215</f>
        <v>0</v>
      </c>
      <c r="AE298" s="861"/>
      <c r="AF298" s="861"/>
      <c r="AG298" s="862">
        <f t="shared" si="24"/>
        <v>0</v>
      </c>
      <c r="AH298" s="863"/>
      <c r="AI298" s="864"/>
      <c r="AJ298" s="895">
        <f t="shared" si="25"/>
        <v>0</v>
      </c>
      <c r="AK298" s="896"/>
      <c r="AL298" s="900" t="e">
        <f t="shared" si="105"/>
        <v>#DIV/0!</v>
      </c>
      <c r="AM298" s="900"/>
      <c r="AN298" s="865">
        <f t="shared" si="106"/>
        <v>0</v>
      </c>
      <c r="AO298" s="866"/>
      <c r="AP298" s="866"/>
      <c r="AQ298" s="867"/>
      <c r="AR298" s="112"/>
      <c r="AS298" s="492"/>
      <c r="AT298" s="492"/>
      <c r="AU298" s="493">
        <f t="shared" si="21"/>
        <v>0</v>
      </c>
      <c r="AV298" s="494"/>
      <c r="AW298" s="605" t="s">
        <v>687</v>
      </c>
      <c r="AX298" s="494"/>
      <c r="AY298" s="493">
        <f t="shared" si="26"/>
        <v>0</v>
      </c>
      <c r="AZ298" s="494"/>
      <c r="BA298" s="493">
        <f t="shared" si="27"/>
        <v>0</v>
      </c>
      <c r="BB298" s="494"/>
      <c r="BC298" s="498">
        <f t="shared" si="28"/>
        <v>0</v>
      </c>
      <c r="BD298" s="494"/>
      <c r="BE298" s="494"/>
      <c r="BF298" s="495"/>
      <c r="BG298" s="495">
        <v>6</v>
      </c>
      <c r="BQ298" s="499">
        <f t="shared" si="29"/>
        <v>0</v>
      </c>
      <c r="BR298" s="499">
        <f t="shared" si="30"/>
        <v>0</v>
      </c>
      <c r="BS298" s="499">
        <f t="shared" si="31"/>
        <v>0</v>
      </c>
      <c r="BT298" s="499">
        <f t="shared" si="32"/>
        <v>0</v>
      </c>
      <c r="BU298" s="499">
        <f t="shared" si="33"/>
        <v>0</v>
      </c>
      <c r="BV298" s="499">
        <f t="shared" si="34"/>
        <v>0</v>
      </c>
      <c r="BW298" s="499">
        <f t="shared" si="35"/>
        <v>0</v>
      </c>
      <c r="BX298" s="499">
        <f t="shared" si="36"/>
        <v>0</v>
      </c>
      <c r="BY298" s="499">
        <f t="shared" si="37"/>
        <v>0</v>
      </c>
      <c r="BZ298" s="499">
        <f t="shared" si="38"/>
        <v>0</v>
      </c>
      <c r="CA298" s="499">
        <f t="shared" si="39"/>
        <v>0</v>
      </c>
      <c r="CB298" s="499">
        <f t="shared" si="40"/>
        <v>0</v>
      </c>
      <c r="CD298" s="499">
        <f t="shared" si="41"/>
        <v>0</v>
      </c>
      <c r="CE298" s="499">
        <f t="shared" si="42"/>
        <v>0</v>
      </c>
      <c r="CF298" s="499">
        <f t="shared" si="43"/>
        <v>0</v>
      </c>
      <c r="CG298" s="499">
        <f t="shared" si="44"/>
        <v>0</v>
      </c>
      <c r="CH298" s="499">
        <f t="shared" si="45"/>
        <v>0</v>
      </c>
      <c r="CI298" s="499">
        <f t="shared" si="46"/>
        <v>0</v>
      </c>
      <c r="CJ298" s="499">
        <f t="shared" si="47"/>
        <v>0</v>
      </c>
      <c r="CK298" s="499">
        <f t="shared" si="48"/>
        <v>0</v>
      </c>
      <c r="CL298" s="499">
        <f t="shared" si="49"/>
        <v>0</v>
      </c>
      <c r="CM298" s="499">
        <f t="shared" si="50"/>
        <v>0</v>
      </c>
      <c r="CN298" s="499">
        <f t="shared" si="51"/>
        <v>0</v>
      </c>
      <c r="CO298" s="499">
        <f t="shared" si="52"/>
        <v>0</v>
      </c>
      <c r="CQ298" s="496"/>
      <c r="CZ298" s="499">
        <f t="shared" si="53"/>
        <v>0</v>
      </c>
      <c r="DA298" s="499">
        <f t="shared" si="54"/>
        <v>0</v>
      </c>
      <c r="DB298" s="499">
        <f t="shared" si="55"/>
        <v>0</v>
      </c>
      <c r="DC298" s="499">
        <f t="shared" si="56"/>
        <v>0</v>
      </c>
      <c r="DD298" s="499">
        <f t="shared" si="57"/>
        <v>0</v>
      </c>
      <c r="DE298" s="499">
        <f t="shared" si="58"/>
        <v>0</v>
      </c>
      <c r="DF298" s="499">
        <f t="shared" si="59"/>
        <v>0</v>
      </c>
      <c r="DG298" s="499">
        <f t="shared" si="60"/>
        <v>0</v>
      </c>
      <c r="DH298" s="499">
        <f t="shared" si="61"/>
        <v>0</v>
      </c>
      <c r="DI298" s="499">
        <f t="shared" si="62"/>
        <v>0</v>
      </c>
      <c r="DJ298" s="499">
        <f t="shared" si="63"/>
        <v>0</v>
      </c>
      <c r="DK298" s="499">
        <f t="shared" si="64"/>
        <v>0</v>
      </c>
      <c r="DM298" s="499">
        <f t="shared" si="65"/>
        <v>0</v>
      </c>
      <c r="DN298" s="499">
        <f t="shared" si="66"/>
        <v>0</v>
      </c>
      <c r="DO298" s="499">
        <f t="shared" si="67"/>
        <v>0</v>
      </c>
      <c r="DP298" s="499">
        <f t="shared" si="68"/>
        <v>0</v>
      </c>
      <c r="DQ298" s="499">
        <f t="shared" si="69"/>
        <v>0</v>
      </c>
      <c r="DR298" s="499">
        <f t="shared" si="70"/>
        <v>0</v>
      </c>
      <c r="DS298" s="499">
        <f t="shared" si="71"/>
        <v>0</v>
      </c>
      <c r="DT298" s="499">
        <f t="shared" si="72"/>
        <v>0</v>
      </c>
      <c r="DU298" s="499">
        <f t="shared" si="73"/>
        <v>0</v>
      </c>
      <c r="DV298" s="499">
        <f t="shared" si="74"/>
        <v>0</v>
      </c>
      <c r="DW298" s="499">
        <f t="shared" si="75"/>
        <v>0</v>
      </c>
      <c r="DX298" s="499">
        <f t="shared" si="76"/>
        <v>0</v>
      </c>
      <c r="DZ298" s="499">
        <f t="shared" si="77"/>
        <v>0</v>
      </c>
      <c r="EA298" s="499">
        <f t="shared" si="78"/>
        <v>0</v>
      </c>
      <c r="EB298" s="499">
        <f t="shared" si="79"/>
        <v>0</v>
      </c>
      <c r="EC298" s="499">
        <f t="shared" si="80"/>
        <v>0</v>
      </c>
      <c r="ED298" s="499">
        <f t="shared" si="81"/>
        <v>0</v>
      </c>
      <c r="EE298" s="499">
        <f t="shared" si="82"/>
        <v>0</v>
      </c>
      <c r="EF298" s="499">
        <f t="shared" si="83"/>
        <v>0</v>
      </c>
      <c r="EG298" s="499">
        <f t="shared" si="84"/>
        <v>0</v>
      </c>
      <c r="EH298" s="499">
        <f t="shared" si="85"/>
        <v>0</v>
      </c>
      <c r="EI298" s="499">
        <f t="shared" si="86"/>
        <v>0</v>
      </c>
      <c r="EJ298" s="499">
        <f t="shared" si="87"/>
        <v>0</v>
      </c>
      <c r="EK298" s="499">
        <f t="shared" si="88"/>
        <v>0</v>
      </c>
      <c r="EM298" s="500">
        <f t="shared" si="89"/>
        <v>0</v>
      </c>
      <c r="EN298" s="500">
        <f t="shared" si="90"/>
        <v>0</v>
      </c>
      <c r="EO298" s="500">
        <f t="shared" si="91"/>
        <v>0</v>
      </c>
      <c r="EP298" s="500">
        <f t="shared" si="92"/>
        <v>0</v>
      </c>
      <c r="EQ298" s="500">
        <f t="shared" si="93"/>
        <v>0</v>
      </c>
      <c r="ER298" s="500">
        <f t="shared" si="94"/>
        <v>0</v>
      </c>
      <c r="ES298" s="500">
        <f t="shared" si="95"/>
        <v>0</v>
      </c>
      <c r="ET298" s="500">
        <f t="shared" si="96"/>
        <v>0</v>
      </c>
      <c r="EU298" s="500">
        <f t="shared" si="97"/>
        <v>0</v>
      </c>
      <c r="EV298" s="500">
        <f t="shared" si="98"/>
        <v>0</v>
      </c>
      <c r="EW298" s="500">
        <f t="shared" si="99"/>
        <v>0</v>
      </c>
      <c r="EX298" s="500">
        <f t="shared" si="100"/>
        <v>0</v>
      </c>
      <c r="EZ298" s="501">
        <f t="shared" si="101"/>
        <v>0</v>
      </c>
      <c r="FA298" s="501">
        <f t="shared" si="101"/>
        <v>0</v>
      </c>
      <c r="FB298" s="501">
        <f t="shared" si="101"/>
        <v>0</v>
      </c>
      <c r="FC298" s="501">
        <f t="shared" si="101"/>
        <v>0</v>
      </c>
      <c r="FD298" s="501">
        <f t="shared" si="101"/>
        <v>0</v>
      </c>
      <c r="FE298" s="501">
        <f t="shared" si="101"/>
        <v>0</v>
      </c>
      <c r="FF298" s="501">
        <f t="shared" si="101"/>
        <v>0</v>
      </c>
      <c r="FG298" s="501">
        <f t="shared" si="101"/>
        <v>0</v>
      </c>
      <c r="FH298" s="501">
        <f t="shared" si="101"/>
        <v>0</v>
      </c>
      <c r="FI298" s="501">
        <f t="shared" si="101"/>
        <v>0</v>
      </c>
      <c r="FJ298" s="501">
        <f t="shared" si="101"/>
        <v>0</v>
      </c>
      <c r="FK298" s="501">
        <f t="shared" si="101"/>
        <v>0</v>
      </c>
      <c r="FM298" s="501">
        <f t="shared" si="102"/>
        <v>0</v>
      </c>
      <c r="FN298" s="501">
        <f t="shared" si="102"/>
        <v>0</v>
      </c>
      <c r="FO298" s="501">
        <f t="shared" si="102"/>
        <v>0</v>
      </c>
      <c r="FP298" s="501">
        <f t="shared" si="102"/>
        <v>0</v>
      </c>
      <c r="FQ298" s="501">
        <f t="shared" si="102"/>
        <v>0</v>
      </c>
      <c r="FR298" s="501">
        <f t="shared" si="102"/>
        <v>0</v>
      </c>
      <c r="FS298" s="501">
        <f t="shared" si="102"/>
        <v>0</v>
      </c>
      <c r="FT298" s="501">
        <f t="shared" si="102"/>
        <v>0</v>
      </c>
      <c r="FU298" s="501">
        <f t="shared" si="102"/>
        <v>0</v>
      </c>
      <c r="FV298" s="501">
        <f t="shared" si="102"/>
        <v>0</v>
      </c>
      <c r="FW298" s="501">
        <f t="shared" si="102"/>
        <v>0</v>
      </c>
      <c r="FX298" s="501">
        <f t="shared" si="102"/>
        <v>0</v>
      </c>
    </row>
    <row r="299" spans="1:180" s="464" customFormat="1" ht="24" customHeight="1">
      <c r="A299" s="489"/>
      <c r="B299" s="490"/>
      <c r="C299" s="497">
        <v>7</v>
      </c>
      <c r="D299" s="817">
        <f t="shared" si="22"/>
        <v>0</v>
      </c>
      <c r="E299" s="817"/>
      <c r="F299" s="817"/>
      <c r="G299" s="817"/>
      <c r="H299" s="817"/>
      <c r="I299" s="817"/>
      <c r="J299" s="817"/>
      <c r="K299" s="817"/>
      <c r="L299" s="817"/>
      <c r="M299" s="817"/>
      <c r="N299" s="818"/>
      <c r="O299" s="858" t="str">
        <f t="shared" si="107"/>
        <v>70201  -  Actividades de consultoría de gestión</v>
      </c>
      <c r="P299" s="859"/>
      <c r="Q299" s="860"/>
      <c r="R299" s="696" t="str">
        <f t="shared" si="103"/>
        <v/>
      </c>
      <c r="S299" s="800"/>
      <c r="T299" s="801"/>
      <c r="U299" s="897"/>
      <c r="V299" s="898"/>
      <c r="W299" s="899"/>
      <c r="X299" s="696"/>
      <c r="Y299" s="800"/>
      <c r="Z299" s="801"/>
      <c r="AA299" s="858" t="str">
        <f t="shared" si="104"/>
        <v/>
      </c>
      <c r="AB299" s="859"/>
      <c r="AC299" s="860"/>
      <c r="AD299" s="861">
        <f>+S222</f>
        <v>0</v>
      </c>
      <c r="AE299" s="861"/>
      <c r="AF299" s="861"/>
      <c r="AG299" s="862">
        <f t="shared" si="24"/>
        <v>0</v>
      </c>
      <c r="AH299" s="863"/>
      <c r="AI299" s="864"/>
      <c r="AJ299" s="895">
        <f t="shared" si="25"/>
        <v>0</v>
      </c>
      <c r="AK299" s="896"/>
      <c r="AL299" s="900" t="e">
        <f t="shared" si="105"/>
        <v>#DIV/0!</v>
      </c>
      <c r="AM299" s="900"/>
      <c r="AN299" s="865">
        <f t="shared" si="106"/>
        <v>0</v>
      </c>
      <c r="AO299" s="866"/>
      <c r="AP299" s="866"/>
      <c r="AQ299" s="867"/>
      <c r="AR299" s="112"/>
      <c r="AS299" s="492"/>
      <c r="AT299" s="492"/>
      <c r="AU299" s="493">
        <f t="shared" si="21"/>
        <v>0</v>
      </c>
      <c r="AV299" s="494"/>
      <c r="AW299" s="605" t="s">
        <v>688</v>
      </c>
      <c r="AX299" s="494"/>
      <c r="AY299" s="493">
        <f t="shared" si="26"/>
        <v>0</v>
      </c>
      <c r="AZ299" s="494"/>
      <c r="BA299" s="493">
        <f t="shared" si="27"/>
        <v>0</v>
      </c>
      <c r="BB299" s="494"/>
      <c r="BC299" s="498">
        <f t="shared" si="28"/>
        <v>0</v>
      </c>
      <c r="BD299" s="494"/>
      <c r="BE299" s="494"/>
      <c r="BF299" s="495"/>
      <c r="BG299" s="495">
        <v>7</v>
      </c>
      <c r="BQ299" s="499">
        <f t="shared" si="29"/>
        <v>0</v>
      </c>
      <c r="BR299" s="499">
        <f t="shared" si="30"/>
        <v>0</v>
      </c>
      <c r="BS299" s="499">
        <f t="shared" si="31"/>
        <v>0</v>
      </c>
      <c r="BT299" s="499">
        <f t="shared" si="32"/>
        <v>0</v>
      </c>
      <c r="BU299" s="499">
        <f t="shared" si="33"/>
        <v>0</v>
      </c>
      <c r="BV299" s="499">
        <f t="shared" si="34"/>
        <v>0</v>
      </c>
      <c r="BW299" s="499">
        <f t="shared" si="35"/>
        <v>0</v>
      </c>
      <c r="BX299" s="499">
        <f t="shared" si="36"/>
        <v>0</v>
      </c>
      <c r="BY299" s="499">
        <f t="shared" si="37"/>
        <v>0</v>
      </c>
      <c r="BZ299" s="499">
        <f t="shared" si="38"/>
        <v>0</v>
      </c>
      <c r="CA299" s="499">
        <f t="shared" si="39"/>
        <v>0</v>
      </c>
      <c r="CB299" s="499">
        <f t="shared" si="40"/>
        <v>0</v>
      </c>
      <c r="CD299" s="499">
        <f t="shared" si="41"/>
        <v>0</v>
      </c>
      <c r="CE299" s="499">
        <f t="shared" si="42"/>
        <v>0</v>
      </c>
      <c r="CF299" s="499">
        <f t="shared" si="43"/>
        <v>0</v>
      </c>
      <c r="CG299" s="499">
        <f t="shared" si="44"/>
        <v>0</v>
      </c>
      <c r="CH299" s="499">
        <f t="shared" si="45"/>
        <v>0</v>
      </c>
      <c r="CI299" s="499">
        <f t="shared" si="46"/>
        <v>0</v>
      </c>
      <c r="CJ299" s="499">
        <f t="shared" si="47"/>
        <v>0</v>
      </c>
      <c r="CK299" s="499">
        <f t="shared" si="48"/>
        <v>0</v>
      </c>
      <c r="CL299" s="499">
        <f t="shared" si="49"/>
        <v>0</v>
      </c>
      <c r="CM299" s="499">
        <f t="shared" si="50"/>
        <v>0</v>
      </c>
      <c r="CN299" s="499">
        <f t="shared" si="51"/>
        <v>0</v>
      </c>
      <c r="CO299" s="499">
        <f t="shared" si="52"/>
        <v>0</v>
      </c>
      <c r="CQ299" s="496"/>
      <c r="CZ299" s="499">
        <f t="shared" si="53"/>
        <v>0</v>
      </c>
      <c r="DA299" s="499">
        <f t="shared" si="54"/>
        <v>0</v>
      </c>
      <c r="DB299" s="499">
        <f t="shared" si="55"/>
        <v>0</v>
      </c>
      <c r="DC299" s="499">
        <f t="shared" si="56"/>
        <v>0</v>
      </c>
      <c r="DD299" s="499">
        <f t="shared" si="57"/>
        <v>0</v>
      </c>
      <c r="DE299" s="499">
        <f t="shared" si="58"/>
        <v>0</v>
      </c>
      <c r="DF299" s="499">
        <f t="shared" si="59"/>
        <v>0</v>
      </c>
      <c r="DG299" s="499">
        <f t="shared" si="60"/>
        <v>0</v>
      </c>
      <c r="DH299" s="499">
        <f t="shared" si="61"/>
        <v>0</v>
      </c>
      <c r="DI299" s="499">
        <f t="shared" si="62"/>
        <v>0</v>
      </c>
      <c r="DJ299" s="499">
        <f t="shared" si="63"/>
        <v>0</v>
      </c>
      <c r="DK299" s="499">
        <f t="shared" si="64"/>
        <v>0</v>
      </c>
      <c r="DM299" s="499">
        <f t="shared" si="65"/>
        <v>0</v>
      </c>
      <c r="DN299" s="499">
        <f t="shared" si="66"/>
        <v>0</v>
      </c>
      <c r="DO299" s="499">
        <f t="shared" si="67"/>
        <v>0</v>
      </c>
      <c r="DP299" s="499">
        <f t="shared" si="68"/>
        <v>0</v>
      </c>
      <c r="DQ299" s="499">
        <f t="shared" si="69"/>
        <v>0</v>
      </c>
      <c r="DR299" s="499">
        <f t="shared" si="70"/>
        <v>0</v>
      </c>
      <c r="DS299" s="499">
        <f t="shared" si="71"/>
        <v>0</v>
      </c>
      <c r="DT299" s="499">
        <f t="shared" si="72"/>
        <v>0</v>
      </c>
      <c r="DU299" s="499">
        <f t="shared" si="73"/>
        <v>0</v>
      </c>
      <c r="DV299" s="499">
        <f t="shared" si="74"/>
        <v>0</v>
      </c>
      <c r="DW299" s="499">
        <f t="shared" si="75"/>
        <v>0</v>
      </c>
      <c r="DX299" s="499">
        <f t="shared" si="76"/>
        <v>0</v>
      </c>
      <c r="DZ299" s="499">
        <f t="shared" si="77"/>
        <v>0</v>
      </c>
      <c r="EA299" s="499">
        <f t="shared" si="78"/>
        <v>0</v>
      </c>
      <c r="EB299" s="499">
        <f t="shared" si="79"/>
        <v>0</v>
      </c>
      <c r="EC299" s="499">
        <f t="shared" si="80"/>
        <v>0</v>
      </c>
      <c r="ED299" s="499">
        <f t="shared" si="81"/>
        <v>0</v>
      </c>
      <c r="EE299" s="499">
        <f t="shared" si="82"/>
        <v>0</v>
      </c>
      <c r="EF299" s="499">
        <f t="shared" si="83"/>
        <v>0</v>
      </c>
      <c r="EG299" s="499">
        <f t="shared" si="84"/>
        <v>0</v>
      </c>
      <c r="EH299" s="499">
        <f t="shared" si="85"/>
        <v>0</v>
      </c>
      <c r="EI299" s="499">
        <f t="shared" si="86"/>
        <v>0</v>
      </c>
      <c r="EJ299" s="499">
        <f t="shared" si="87"/>
        <v>0</v>
      </c>
      <c r="EK299" s="499">
        <f t="shared" si="88"/>
        <v>0</v>
      </c>
      <c r="EM299" s="500">
        <f t="shared" si="89"/>
        <v>0</v>
      </c>
      <c r="EN299" s="500">
        <f t="shared" si="90"/>
        <v>0</v>
      </c>
      <c r="EO299" s="500">
        <f t="shared" si="91"/>
        <v>0</v>
      </c>
      <c r="EP299" s="500">
        <f t="shared" si="92"/>
        <v>0</v>
      </c>
      <c r="EQ299" s="500">
        <f t="shared" si="93"/>
        <v>0</v>
      </c>
      <c r="ER299" s="500">
        <f t="shared" si="94"/>
        <v>0</v>
      </c>
      <c r="ES299" s="500">
        <f t="shared" si="95"/>
        <v>0</v>
      </c>
      <c r="ET299" s="500">
        <f t="shared" si="96"/>
        <v>0</v>
      </c>
      <c r="EU299" s="500">
        <f t="shared" si="97"/>
        <v>0</v>
      </c>
      <c r="EV299" s="500">
        <f t="shared" si="98"/>
        <v>0</v>
      </c>
      <c r="EW299" s="500">
        <f t="shared" si="99"/>
        <v>0</v>
      </c>
      <c r="EX299" s="500">
        <f t="shared" si="100"/>
        <v>0</v>
      </c>
      <c r="EZ299" s="501">
        <f t="shared" si="101"/>
        <v>0</v>
      </c>
      <c r="FA299" s="501">
        <f t="shared" si="101"/>
        <v>0</v>
      </c>
      <c r="FB299" s="501">
        <f t="shared" si="101"/>
        <v>0</v>
      </c>
      <c r="FC299" s="501">
        <f t="shared" si="101"/>
        <v>0</v>
      </c>
      <c r="FD299" s="501">
        <f t="shared" si="101"/>
        <v>0</v>
      </c>
      <c r="FE299" s="501">
        <f t="shared" si="101"/>
        <v>0</v>
      </c>
      <c r="FF299" s="501">
        <f t="shared" si="101"/>
        <v>0</v>
      </c>
      <c r="FG299" s="501">
        <f t="shared" si="101"/>
        <v>0</v>
      </c>
      <c r="FH299" s="501">
        <f t="shared" si="101"/>
        <v>0</v>
      </c>
      <c r="FI299" s="501">
        <f t="shared" si="101"/>
        <v>0</v>
      </c>
      <c r="FJ299" s="501">
        <f t="shared" si="101"/>
        <v>0</v>
      </c>
      <c r="FK299" s="501">
        <f t="shared" si="101"/>
        <v>0</v>
      </c>
      <c r="FM299" s="501">
        <f t="shared" si="102"/>
        <v>0</v>
      </c>
      <c r="FN299" s="501">
        <f t="shared" si="102"/>
        <v>0</v>
      </c>
      <c r="FO299" s="501">
        <f t="shared" si="102"/>
        <v>0</v>
      </c>
      <c r="FP299" s="501">
        <f t="shared" si="102"/>
        <v>0</v>
      </c>
      <c r="FQ299" s="501">
        <f t="shared" si="102"/>
        <v>0</v>
      </c>
      <c r="FR299" s="501">
        <f t="shared" si="102"/>
        <v>0</v>
      </c>
      <c r="FS299" s="501">
        <f t="shared" si="102"/>
        <v>0</v>
      </c>
      <c r="FT299" s="501">
        <f t="shared" si="102"/>
        <v>0</v>
      </c>
      <c r="FU299" s="501">
        <f t="shared" si="102"/>
        <v>0</v>
      </c>
      <c r="FV299" s="501">
        <f t="shared" si="102"/>
        <v>0</v>
      </c>
      <c r="FW299" s="501">
        <f t="shared" si="102"/>
        <v>0</v>
      </c>
      <c r="FX299" s="501">
        <f t="shared" si="102"/>
        <v>0</v>
      </c>
    </row>
    <row r="300" spans="1:180" s="464" customFormat="1" ht="24" customHeight="1">
      <c r="A300" s="489"/>
      <c r="B300" s="490"/>
      <c r="C300" s="497">
        <v>8</v>
      </c>
      <c r="D300" s="817">
        <f t="shared" si="22"/>
        <v>0</v>
      </c>
      <c r="E300" s="817"/>
      <c r="F300" s="817"/>
      <c r="G300" s="817"/>
      <c r="H300" s="817"/>
      <c r="I300" s="817"/>
      <c r="J300" s="817"/>
      <c r="K300" s="817"/>
      <c r="L300" s="817"/>
      <c r="M300" s="817"/>
      <c r="N300" s="818"/>
      <c r="O300" s="858" t="str">
        <f t="shared" si="107"/>
        <v>70201  -  Actividades de consultoría de gestión</v>
      </c>
      <c r="P300" s="859"/>
      <c r="Q300" s="860"/>
      <c r="R300" s="696" t="str">
        <f t="shared" si="103"/>
        <v/>
      </c>
      <c r="S300" s="800"/>
      <c r="T300" s="801"/>
      <c r="U300" s="897"/>
      <c r="V300" s="898"/>
      <c r="W300" s="899"/>
      <c r="X300" s="696"/>
      <c r="Y300" s="800"/>
      <c r="Z300" s="801"/>
      <c r="AA300" s="858" t="str">
        <f t="shared" si="104"/>
        <v/>
      </c>
      <c r="AB300" s="859"/>
      <c r="AC300" s="860"/>
      <c r="AD300" s="861">
        <f>+S229</f>
        <v>0</v>
      </c>
      <c r="AE300" s="861"/>
      <c r="AF300" s="861"/>
      <c r="AG300" s="862">
        <f t="shared" si="24"/>
        <v>0</v>
      </c>
      <c r="AH300" s="863"/>
      <c r="AI300" s="864"/>
      <c r="AJ300" s="895">
        <f t="shared" si="25"/>
        <v>0</v>
      </c>
      <c r="AK300" s="896"/>
      <c r="AL300" s="900" t="e">
        <f t="shared" si="105"/>
        <v>#DIV/0!</v>
      </c>
      <c r="AM300" s="900"/>
      <c r="AN300" s="865">
        <f t="shared" si="106"/>
        <v>0</v>
      </c>
      <c r="AO300" s="866"/>
      <c r="AP300" s="866"/>
      <c r="AQ300" s="867"/>
      <c r="AR300" s="112"/>
      <c r="AS300" s="492"/>
      <c r="AT300" s="492"/>
      <c r="AU300" s="493">
        <f t="shared" si="21"/>
        <v>0</v>
      </c>
      <c r="AV300" s="494"/>
      <c r="AW300" s="605" t="s">
        <v>689</v>
      </c>
      <c r="AX300" s="494"/>
      <c r="AY300" s="493">
        <f t="shared" si="26"/>
        <v>0</v>
      </c>
      <c r="AZ300" s="494"/>
      <c r="BA300" s="493">
        <f t="shared" si="27"/>
        <v>0</v>
      </c>
      <c r="BB300" s="494"/>
      <c r="BC300" s="498">
        <f t="shared" si="28"/>
        <v>0</v>
      </c>
      <c r="BD300" s="494"/>
      <c r="BE300" s="494"/>
      <c r="BF300" s="495"/>
      <c r="BG300" s="495">
        <v>8</v>
      </c>
      <c r="BQ300" s="499">
        <f t="shared" si="29"/>
        <v>0</v>
      </c>
      <c r="BR300" s="499">
        <f t="shared" si="30"/>
        <v>0</v>
      </c>
      <c r="BS300" s="499">
        <f t="shared" si="31"/>
        <v>0</v>
      </c>
      <c r="BT300" s="499">
        <f t="shared" si="32"/>
        <v>0</v>
      </c>
      <c r="BU300" s="499">
        <f t="shared" si="33"/>
        <v>0</v>
      </c>
      <c r="BV300" s="499">
        <f t="shared" si="34"/>
        <v>0</v>
      </c>
      <c r="BW300" s="499">
        <f t="shared" si="35"/>
        <v>0</v>
      </c>
      <c r="BX300" s="499">
        <f t="shared" si="36"/>
        <v>0</v>
      </c>
      <c r="BY300" s="499">
        <f t="shared" si="37"/>
        <v>0</v>
      </c>
      <c r="BZ300" s="499">
        <f t="shared" si="38"/>
        <v>0</v>
      </c>
      <c r="CA300" s="499">
        <f t="shared" si="39"/>
        <v>0</v>
      </c>
      <c r="CB300" s="499">
        <f t="shared" si="40"/>
        <v>0</v>
      </c>
      <c r="CD300" s="499">
        <f t="shared" si="41"/>
        <v>0</v>
      </c>
      <c r="CE300" s="499">
        <f t="shared" si="42"/>
        <v>0</v>
      </c>
      <c r="CF300" s="499">
        <f t="shared" si="43"/>
        <v>0</v>
      </c>
      <c r="CG300" s="499">
        <f t="shared" si="44"/>
        <v>0</v>
      </c>
      <c r="CH300" s="499">
        <f t="shared" si="45"/>
        <v>0</v>
      </c>
      <c r="CI300" s="499">
        <f t="shared" si="46"/>
        <v>0</v>
      </c>
      <c r="CJ300" s="499">
        <f t="shared" si="47"/>
        <v>0</v>
      </c>
      <c r="CK300" s="499">
        <f t="shared" si="48"/>
        <v>0</v>
      </c>
      <c r="CL300" s="499">
        <f t="shared" si="49"/>
        <v>0</v>
      </c>
      <c r="CM300" s="499">
        <f t="shared" si="50"/>
        <v>0</v>
      </c>
      <c r="CN300" s="499">
        <f t="shared" si="51"/>
        <v>0</v>
      </c>
      <c r="CO300" s="499">
        <f t="shared" si="52"/>
        <v>0</v>
      </c>
      <c r="CQ300" s="496"/>
      <c r="CZ300" s="499">
        <f t="shared" si="53"/>
        <v>0</v>
      </c>
      <c r="DA300" s="499">
        <f t="shared" si="54"/>
        <v>0</v>
      </c>
      <c r="DB300" s="499">
        <f t="shared" si="55"/>
        <v>0</v>
      </c>
      <c r="DC300" s="499">
        <f t="shared" si="56"/>
        <v>0</v>
      </c>
      <c r="DD300" s="499">
        <f t="shared" si="57"/>
        <v>0</v>
      </c>
      <c r="DE300" s="499">
        <f t="shared" si="58"/>
        <v>0</v>
      </c>
      <c r="DF300" s="499">
        <f t="shared" si="59"/>
        <v>0</v>
      </c>
      <c r="DG300" s="499">
        <f t="shared" si="60"/>
        <v>0</v>
      </c>
      <c r="DH300" s="499">
        <f t="shared" si="61"/>
        <v>0</v>
      </c>
      <c r="DI300" s="499">
        <f t="shared" si="62"/>
        <v>0</v>
      </c>
      <c r="DJ300" s="499">
        <f t="shared" si="63"/>
        <v>0</v>
      </c>
      <c r="DK300" s="499">
        <f t="shared" si="64"/>
        <v>0</v>
      </c>
      <c r="DM300" s="499">
        <f t="shared" si="65"/>
        <v>0</v>
      </c>
      <c r="DN300" s="499">
        <f t="shared" si="66"/>
        <v>0</v>
      </c>
      <c r="DO300" s="499">
        <f t="shared" si="67"/>
        <v>0</v>
      </c>
      <c r="DP300" s="499">
        <f t="shared" si="68"/>
        <v>0</v>
      </c>
      <c r="DQ300" s="499">
        <f t="shared" si="69"/>
        <v>0</v>
      </c>
      <c r="DR300" s="499">
        <f t="shared" si="70"/>
        <v>0</v>
      </c>
      <c r="DS300" s="499">
        <f t="shared" si="71"/>
        <v>0</v>
      </c>
      <c r="DT300" s="499">
        <f t="shared" si="72"/>
        <v>0</v>
      </c>
      <c r="DU300" s="499">
        <f t="shared" si="73"/>
        <v>0</v>
      </c>
      <c r="DV300" s="499">
        <f t="shared" si="74"/>
        <v>0</v>
      </c>
      <c r="DW300" s="499">
        <f t="shared" si="75"/>
        <v>0</v>
      </c>
      <c r="DX300" s="499">
        <f t="shared" si="76"/>
        <v>0</v>
      </c>
      <c r="DZ300" s="499">
        <f t="shared" si="77"/>
        <v>0</v>
      </c>
      <c r="EA300" s="499">
        <f t="shared" si="78"/>
        <v>0</v>
      </c>
      <c r="EB300" s="499">
        <f t="shared" si="79"/>
        <v>0</v>
      </c>
      <c r="EC300" s="499">
        <f t="shared" si="80"/>
        <v>0</v>
      </c>
      <c r="ED300" s="499">
        <f t="shared" si="81"/>
        <v>0</v>
      </c>
      <c r="EE300" s="499">
        <f t="shared" si="82"/>
        <v>0</v>
      </c>
      <c r="EF300" s="499">
        <f t="shared" si="83"/>
        <v>0</v>
      </c>
      <c r="EG300" s="499">
        <f t="shared" si="84"/>
        <v>0</v>
      </c>
      <c r="EH300" s="499">
        <f t="shared" si="85"/>
        <v>0</v>
      </c>
      <c r="EI300" s="499">
        <f t="shared" si="86"/>
        <v>0</v>
      </c>
      <c r="EJ300" s="499">
        <f t="shared" si="87"/>
        <v>0</v>
      </c>
      <c r="EK300" s="499">
        <f t="shared" si="88"/>
        <v>0</v>
      </c>
      <c r="EM300" s="500">
        <f t="shared" si="89"/>
        <v>0</v>
      </c>
      <c r="EN300" s="500">
        <f t="shared" si="90"/>
        <v>0</v>
      </c>
      <c r="EO300" s="500">
        <f t="shared" si="91"/>
        <v>0</v>
      </c>
      <c r="EP300" s="500">
        <f t="shared" si="92"/>
        <v>0</v>
      </c>
      <c r="EQ300" s="500">
        <f t="shared" si="93"/>
        <v>0</v>
      </c>
      <c r="ER300" s="500">
        <f t="shared" si="94"/>
        <v>0</v>
      </c>
      <c r="ES300" s="500">
        <f t="shared" si="95"/>
        <v>0</v>
      </c>
      <c r="ET300" s="500">
        <f t="shared" si="96"/>
        <v>0</v>
      </c>
      <c r="EU300" s="500">
        <f t="shared" si="97"/>
        <v>0</v>
      </c>
      <c r="EV300" s="500">
        <f t="shared" si="98"/>
        <v>0</v>
      </c>
      <c r="EW300" s="500">
        <f t="shared" si="99"/>
        <v>0</v>
      </c>
      <c r="EX300" s="500">
        <f t="shared" si="100"/>
        <v>0</v>
      </c>
      <c r="EZ300" s="501">
        <f t="shared" si="101"/>
        <v>0</v>
      </c>
      <c r="FA300" s="501">
        <f t="shared" si="101"/>
        <v>0</v>
      </c>
      <c r="FB300" s="501">
        <f t="shared" si="101"/>
        <v>0</v>
      </c>
      <c r="FC300" s="501">
        <f t="shared" si="101"/>
        <v>0</v>
      </c>
      <c r="FD300" s="501">
        <f t="shared" si="101"/>
        <v>0</v>
      </c>
      <c r="FE300" s="501">
        <f t="shared" si="101"/>
        <v>0</v>
      </c>
      <c r="FF300" s="501">
        <f t="shared" si="101"/>
        <v>0</v>
      </c>
      <c r="FG300" s="501">
        <f t="shared" si="101"/>
        <v>0</v>
      </c>
      <c r="FH300" s="501">
        <f t="shared" si="101"/>
        <v>0</v>
      </c>
      <c r="FI300" s="501">
        <f t="shared" si="101"/>
        <v>0</v>
      </c>
      <c r="FJ300" s="501">
        <f t="shared" si="101"/>
        <v>0</v>
      </c>
      <c r="FK300" s="501">
        <f t="shared" si="101"/>
        <v>0</v>
      </c>
      <c r="FM300" s="501">
        <f t="shared" si="102"/>
        <v>0</v>
      </c>
      <c r="FN300" s="501">
        <f t="shared" si="102"/>
        <v>0</v>
      </c>
      <c r="FO300" s="501">
        <f t="shared" si="102"/>
        <v>0</v>
      </c>
      <c r="FP300" s="501">
        <f t="shared" si="102"/>
        <v>0</v>
      </c>
      <c r="FQ300" s="501">
        <f t="shared" si="102"/>
        <v>0</v>
      </c>
      <c r="FR300" s="501">
        <f t="shared" si="102"/>
        <v>0</v>
      </c>
      <c r="FS300" s="501">
        <f t="shared" si="102"/>
        <v>0</v>
      </c>
      <c r="FT300" s="501">
        <f t="shared" si="102"/>
        <v>0</v>
      </c>
      <c r="FU300" s="501">
        <f t="shared" si="102"/>
        <v>0</v>
      </c>
      <c r="FV300" s="501">
        <f t="shared" si="102"/>
        <v>0</v>
      </c>
      <c r="FW300" s="501">
        <f t="shared" si="102"/>
        <v>0</v>
      </c>
      <c r="FX300" s="501">
        <f t="shared" si="102"/>
        <v>0</v>
      </c>
    </row>
    <row r="301" spans="1:180" s="464" customFormat="1" ht="24" customHeight="1">
      <c r="A301" s="489"/>
      <c r="B301" s="490"/>
      <c r="C301" s="497">
        <v>9</v>
      </c>
      <c r="D301" s="817">
        <f t="shared" si="22"/>
        <v>0</v>
      </c>
      <c r="E301" s="817"/>
      <c r="F301" s="817"/>
      <c r="G301" s="817"/>
      <c r="H301" s="817"/>
      <c r="I301" s="817"/>
      <c r="J301" s="817"/>
      <c r="K301" s="817"/>
      <c r="L301" s="817"/>
      <c r="M301" s="817"/>
      <c r="N301" s="818"/>
      <c r="O301" s="858" t="str">
        <f t="shared" si="107"/>
        <v>70201  -  Actividades de consultoría de gestión</v>
      </c>
      <c r="P301" s="859"/>
      <c r="Q301" s="860"/>
      <c r="R301" s="696" t="str">
        <f t="shared" si="103"/>
        <v/>
      </c>
      <c r="S301" s="800"/>
      <c r="T301" s="801"/>
      <c r="U301" s="897"/>
      <c r="V301" s="898"/>
      <c r="W301" s="899"/>
      <c r="X301" s="696"/>
      <c r="Y301" s="800"/>
      <c r="Z301" s="801"/>
      <c r="AA301" s="858" t="str">
        <f t="shared" si="104"/>
        <v/>
      </c>
      <c r="AB301" s="859"/>
      <c r="AC301" s="860"/>
      <c r="AD301" s="861">
        <f>+S236</f>
        <v>0</v>
      </c>
      <c r="AE301" s="861"/>
      <c r="AF301" s="861"/>
      <c r="AG301" s="862">
        <f t="shared" si="24"/>
        <v>0</v>
      </c>
      <c r="AH301" s="863"/>
      <c r="AI301" s="864"/>
      <c r="AJ301" s="895">
        <f t="shared" si="25"/>
        <v>0</v>
      </c>
      <c r="AK301" s="896"/>
      <c r="AL301" s="900" t="e">
        <f t="shared" si="105"/>
        <v>#DIV/0!</v>
      </c>
      <c r="AM301" s="900"/>
      <c r="AN301" s="865">
        <f t="shared" si="106"/>
        <v>0</v>
      </c>
      <c r="AO301" s="866"/>
      <c r="AP301" s="866"/>
      <c r="AQ301" s="867"/>
      <c r="AR301" s="112"/>
      <c r="AS301" s="492"/>
      <c r="AT301" s="492"/>
      <c r="AU301" s="493">
        <f t="shared" si="21"/>
        <v>0</v>
      </c>
      <c r="AV301" s="494"/>
      <c r="AW301" s="605" t="s">
        <v>690</v>
      </c>
      <c r="AX301" s="494"/>
      <c r="AY301" s="493">
        <f t="shared" si="26"/>
        <v>0</v>
      </c>
      <c r="AZ301" s="494"/>
      <c r="BA301" s="493">
        <f t="shared" si="27"/>
        <v>0</v>
      </c>
      <c r="BB301" s="494"/>
      <c r="BC301" s="498">
        <f t="shared" si="28"/>
        <v>0</v>
      </c>
      <c r="BD301" s="494"/>
      <c r="BE301" s="494"/>
      <c r="BF301" s="495"/>
      <c r="BG301" s="495">
        <v>9</v>
      </c>
      <c r="BQ301" s="499">
        <f t="shared" si="29"/>
        <v>0</v>
      </c>
      <c r="BR301" s="499">
        <f t="shared" si="30"/>
        <v>0</v>
      </c>
      <c r="BS301" s="499">
        <f t="shared" si="31"/>
        <v>0</v>
      </c>
      <c r="BT301" s="499">
        <f t="shared" si="32"/>
        <v>0</v>
      </c>
      <c r="BU301" s="499">
        <f t="shared" si="33"/>
        <v>0</v>
      </c>
      <c r="BV301" s="499">
        <f t="shared" si="34"/>
        <v>0</v>
      </c>
      <c r="BW301" s="499">
        <f t="shared" si="35"/>
        <v>0</v>
      </c>
      <c r="BX301" s="499">
        <f t="shared" si="36"/>
        <v>0</v>
      </c>
      <c r="BY301" s="499">
        <f t="shared" si="37"/>
        <v>0</v>
      </c>
      <c r="BZ301" s="499">
        <f t="shared" si="38"/>
        <v>0</v>
      </c>
      <c r="CA301" s="499">
        <f t="shared" si="39"/>
        <v>0</v>
      </c>
      <c r="CB301" s="499">
        <f t="shared" si="40"/>
        <v>0</v>
      </c>
      <c r="CD301" s="499">
        <f t="shared" si="41"/>
        <v>0</v>
      </c>
      <c r="CE301" s="499">
        <f t="shared" si="42"/>
        <v>0</v>
      </c>
      <c r="CF301" s="499">
        <f t="shared" si="43"/>
        <v>0</v>
      </c>
      <c r="CG301" s="499">
        <f t="shared" si="44"/>
        <v>0</v>
      </c>
      <c r="CH301" s="499">
        <f t="shared" si="45"/>
        <v>0</v>
      </c>
      <c r="CI301" s="499">
        <f t="shared" si="46"/>
        <v>0</v>
      </c>
      <c r="CJ301" s="499">
        <f t="shared" si="47"/>
        <v>0</v>
      </c>
      <c r="CK301" s="499">
        <f t="shared" si="48"/>
        <v>0</v>
      </c>
      <c r="CL301" s="499">
        <f t="shared" si="49"/>
        <v>0</v>
      </c>
      <c r="CM301" s="499">
        <f t="shared" si="50"/>
        <v>0</v>
      </c>
      <c r="CN301" s="499">
        <f t="shared" si="51"/>
        <v>0</v>
      </c>
      <c r="CO301" s="499">
        <f t="shared" si="52"/>
        <v>0</v>
      </c>
      <c r="CQ301" s="496"/>
      <c r="CZ301" s="499">
        <f t="shared" si="53"/>
        <v>0</v>
      </c>
      <c r="DA301" s="499">
        <f t="shared" si="54"/>
        <v>0</v>
      </c>
      <c r="DB301" s="499">
        <f t="shared" si="55"/>
        <v>0</v>
      </c>
      <c r="DC301" s="499">
        <f t="shared" si="56"/>
        <v>0</v>
      </c>
      <c r="DD301" s="499">
        <f t="shared" si="57"/>
        <v>0</v>
      </c>
      <c r="DE301" s="499">
        <f t="shared" si="58"/>
        <v>0</v>
      </c>
      <c r="DF301" s="499">
        <f t="shared" si="59"/>
        <v>0</v>
      </c>
      <c r="DG301" s="499">
        <f t="shared" si="60"/>
        <v>0</v>
      </c>
      <c r="DH301" s="499">
        <f t="shared" si="61"/>
        <v>0</v>
      </c>
      <c r="DI301" s="499">
        <f t="shared" si="62"/>
        <v>0</v>
      </c>
      <c r="DJ301" s="499">
        <f t="shared" si="63"/>
        <v>0</v>
      </c>
      <c r="DK301" s="499">
        <f t="shared" si="64"/>
        <v>0</v>
      </c>
      <c r="DM301" s="499">
        <f t="shared" si="65"/>
        <v>0</v>
      </c>
      <c r="DN301" s="499">
        <f t="shared" si="66"/>
        <v>0</v>
      </c>
      <c r="DO301" s="499">
        <f t="shared" si="67"/>
        <v>0</v>
      </c>
      <c r="DP301" s="499">
        <f t="shared" si="68"/>
        <v>0</v>
      </c>
      <c r="DQ301" s="499">
        <f t="shared" si="69"/>
        <v>0</v>
      </c>
      <c r="DR301" s="499">
        <f t="shared" si="70"/>
        <v>0</v>
      </c>
      <c r="DS301" s="499">
        <f t="shared" si="71"/>
        <v>0</v>
      </c>
      <c r="DT301" s="499">
        <f t="shared" si="72"/>
        <v>0</v>
      </c>
      <c r="DU301" s="499">
        <f t="shared" si="73"/>
        <v>0</v>
      </c>
      <c r="DV301" s="499">
        <f t="shared" si="74"/>
        <v>0</v>
      </c>
      <c r="DW301" s="499">
        <f t="shared" si="75"/>
        <v>0</v>
      </c>
      <c r="DX301" s="499">
        <f t="shared" si="76"/>
        <v>0</v>
      </c>
      <c r="DZ301" s="499">
        <f t="shared" si="77"/>
        <v>0</v>
      </c>
      <c r="EA301" s="499">
        <f t="shared" si="78"/>
        <v>0</v>
      </c>
      <c r="EB301" s="499">
        <f t="shared" si="79"/>
        <v>0</v>
      </c>
      <c r="EC301" s="499">
        <f t="shared" si="80"/>
        <v>0</v>
      </c>
      <c r="ED301" s="499">
        <f t="shared" si="81"/>
        <v>0</v>
      </c>
      <c r="EE301" s="499">
        <f t="shared" si="82"/>
        <v>0</v>
      </c>
      <c r="EF301" s="499">
        <f t="shared" si="83"/>
        <v>0</v>
      </c>
      <c r="EG301" s="499">
        <f t="shared" si="84"/>
        <v>0</v>
      </c>
      <c r="EH301" s="499">
        <f t="shared" si="85"/>
        <v>0</v>
      </c>
      <c r="EI301" s="499">
        <f t="shared" si="86"/>
        <v>0</v>
      </c>
      <c r="EJ301" s="499">
        <f t="shared" si="87"/>
        <v>0</v>
      </c>
      <c r="EK301" s="499">
        <f t="shared" si="88"/>
        <v>0</v>
      </c>
      <c r="EM301" s="500">
        <f t="shared" si="89"/>
        <v>0</v>
      </c>
      <c r="EN301" s="500">
        <f t="shared" si="90"/>
        <v>0</v>
      </c>
      <c r="EO301" s="500">
        <f t="shared" si="91"/>
        <v>0</v>
      </c>
      <c r="EP301" s="500">
        <f t="shared" si="92"/>
        <v>0</v>
      </c>
      <c r="EQ301" s="500">
        <f t="shared" si="93"/>
        <v>0</v>
      </c>
      <c r="ER301" s="500">
        <f t="shared" si="94"/>
        <v>0</v>
      </c>
      <c r="ES301" s="500">
        <f t="shared" si="95"/>
        <v>0</v>
      </c>
      <c r="ET301" s="500">
        <f t="shared" si="96"/>
        <v>0</v>
      </c>
      <c r="EU301" s="500">
        <f t="shared" si="97"/>
        <v>0</v>
      </c>
      <c r="EV301" s="500">
        <f t="shared" si="98"/>
        <v>0</v>
      </c>
      <c r="EW301" s="500">
        <f t="shared" si="99"/>
        <v>0</v>
      </c>
      <c r="EX301" s="500">
        <f t="shared" si="100"/>
        <v>0</v>
      </c>
      <c r="EZ301" s="501">
        <f t="shared" si="101"/>
        <v>0</v>
      </c>
      <c r="FA301" s="501">
        <f t="shared" si="101"/>
        <v>0</v>
      </c>
      <c r="FB301" s="501">
        <f t="shared" si="101"/>
        <v>0</v>
      </c>
      <c r="FC301" s="501">
        <f t="shared" si="101"/>
        <v>0</v>
      </c>
      <c r="FD301" s="501">
        <f t="shared" si="101"/>
        <v>0</v>
      </c>
      <c r="FE301" s="501">
        <f t="shared" si="101"/>
        <v>0</v>
      </c>
      <c r="FF301" s="501">
        <f t="shared" si="101"/>
        <v>0</v>
      </c>
      <c r="FG301" s="501">
        <f t="shared" si="101"/>
        <v>0</v>
      </c>
      <c r="FH301" s="501">
        <f t="shared" si="101"/>
        <v>0</v>
      </c>
      <c r="FI301" s="501">
        <f t="shared" si="101"/>
        <v>0</v>
      </c>
      <c r="FJ301" s="501">
        <f t="shared" si="101"/>
        <v>0</v>
      </c>
      <c r="FK301" s="501">
        <f t="shared" si="101"/>
        <v>0</v>
      </c>
      <c r="FM301" s="501">
        <f t="shared" si="102"/>
        <v>0</v>
      </c>
      <c r="FN301" s="501">
        <f t="shared" si="102"/>
        <v>0</v>
      </c>
      <c r="FO301" s="501">
        <f t="shared" si="102"/>
        <v>0</v>
      </c>
      <c r="FP301" s="501">
        <f t="shared" si="102"/>
        <v>0</v>
      </c>
      <c r="FQ301" s="501">
        <f t="shared" si="102"/>
        <v>0</v>
      </c>
      <c r="FR301" s="501">
        <f t="shared" si="102"/>
        <v>0</v>
      </c>
      <c r="FS301" s="501">
        <f t="shared" si="102"/>
        <v>0</v>
      </c>
      <c r="FT301" s="501">
        <f t="shared" si="102"/>
        <v>0</v>
      </c>
      <c r="FU301" s="501">
        <f t="shared" si="102"/>
        <v>0</v>
      </c>
      <c r="FV301" s="501">
        <f t="shared" si="102"/>
        <v>0</v>
      </c>
      <c r="FW301" s="501">
        <f t="shared" si="102"/>
        <v>0</v>
      </c>
      <c r="FX301" s="501">
        <f t="shared" si="102"/>
        <v>0</v>
      </c>
    </row>
    <row r="302" spans="1:180" s="464" customFormat="1" ht="24" customHeight="1">
      <c r="A302" s="489"/>
      <c r="B302" s="490"/>
      <c r="C302" s="502">
        <v>10</v>
      </c>
      <c r="D302" s="817">
        <f t="shared" si="22"/>
        <v>0</v>
      </c>
      <c r="E302" s="817"/>
      <c r="F302" s="817"/>
      <c r="G302" s="817"/>
      <c r="H302" s="817"/>
      <c r="I302" s="817"/>
      <c r="J302" s="817"/>
      <c r="K302" s="817"/>
      <c r="L302" s="817"/>
      <c r="M302" s="817"/>
      <c r="N302" s="818"/>
      <c r="O302" s="858" t="str">
        <f t="shared" si="107"/>
        <v>70201  -  Actividades de consultoría de gestión</v>
      </c>
      <c r="P302" s="859"/>
      <c r="Q302" s="860"/>
      <c r="R302" s="696" t="str">
        <f t="shared" si="103"/>
        <v/>
      </c>
      <c r="S302" s="800"/>
      <c r="T302" s="801"/>
      <c r="U302" s="897"/>
      <c r="V302" s="898"/>
      <c r="W302" s="899"/>
      <c r="X302" s="696"/>
      <c r="Y302" s="800"/>
      <c r="Z302" s="801"/>
      <c r="AA302" s="858" t="str">
        <f t="shared" si="104"/>
        <v/>
      </c>
      <c r="AB302" s="859"/>
      <c r="AC302" s="860"/>
      <c r="AD302" s="861">
        <f>+S243</f>
        <v>0</v>
      </c>
      <c r="AE302" s="861"/>
      <c r="AF302" s="861"/>
      <c r="AG302" s="862">
        <f t="shared" si="24"/>
        <v>0</v>
      </c>
      <c r="AH302" s="863"/>
      <c r="AI302" s="864"/>
      <c r="AJ302" s="895">
        <f t="shared" si="25"/>
        <v>0</v>
      </c>
      <c r="AK302" s="896"/>
      <c r="AL302" s="900" t="e">
        <f t="shared" si="105"/>
        <v>#DIV/0!</v>
      </c>
      <c r="AM302" s="900"/>
      <c r="AN302" s="865">
        <f t="shared" si="106"/>
        <v>0</v>
      </c>
      <c r="AO302" s="866"/>
      <c r="AP302" s="866"/>
      <c r="AQ302" s="867"/>
      <c r="AR302" s="112"/>
      <c r="AS302" s="492"/>
      <c r="AT302" s="492"/>
      <c r="AU302" s="493">
        <f t="shared" si="21"/>
        <v>0</v>
      </c>
      <c r="AV302" s="494"/>
      <c r="AW302" s="605" t="s">
        <v>691</v>
      </c>
      <c r="AX302" s="494"/>
      <c r="AY302" s="493" t="s">
        <v>15</v>
      </c>
      <c r="AZ302" s="494"/>
      <c r="BA302" s="493">
        <f t="shared" si="27"/>
        <v>0</v>
      </c>
      <c r="BB302" s="494"/>
      <c r="BC302" s="498">
        <f t="shared" si="28"/>
        <v>0</v>
      </c>
      <c r="BD302" s="494"/>
      <c r="BE302" s="494"/>
      <c r="BF302" s="495"/>
      <c r="BG302" s="495">
        <v>10</v>
      </c>
      <c r="BQ302" s="499">
        <f t="shared" si="29"/>
        <v>0</v>
      </c>
      <c r="BR302" s="499">
        <f t="shared" si="30"/>
        <v>0</v>
      </c>
      <c r="BS302" s="499">
        <f t="shared" si="31"/>
        <v>0</v>
      </c>
      <c r="BT302" s="499">
        <f t="shared" si="32"/>
        <v>0</v>
      </c>
      <c r="BU302" s="499">
        <f t="shared" si="33"/>
        <v>0</v>
      </c>
      <c r="BV302" s="499">
        <f t="shared" si="34"/>
        <v>0</v>
      </c>
      <c r="BW302" s="499">
        <f t="shared" si="35"/>
        <v>0</v>
      </c>
      <c r="BX302" s="499">
        <f t="shared" si="36"/>
        <v>0</v>
      </c>
      <c r="BY302" s="499">
        <f t="shared" si="37"/>
        <v>0</v>
      </c>
      <c r="BZ302" s="499">
        <f t="shared" si="38"/>
        <v>0</v>
      </c>
      <c r="CA302" s="499">
        <f t="shared" si="39"/>
        <v>0</v>
      </c>
      <c r="CB302" s="499">
        <f t="shared" si="40"/>
        <v>0</v>
      </c>
      <c r="CD302" s="499">
        <f t="shared" si="41"/>
        <v>0</v>
      </c>
      <c r="CE302" s="499">
        <f t="shared" si="42"/>
        <v>0</v>
      </c>
      <c r="CF302" s="499">
        <f t="shared" si="43"/>
        <v>0</v>
      </c>
      <c r="CG302" s="499">
        <f t="shared" si="44"/>
        <v>0</v>
      </c>
      <c r="CH302" s="499">
        <f t="shared" si="45"/>
        <v>0</v>
      </c>
      <c r="CI302" s="499">
        <f t="shared" si="46"/>
        <v>0</v>
      </c>
      <c r="CJ302" s="499">
        <f t="shared" si="47"/>
        <v>0</v>
      </c>
      <c r="CK302" s="499">
        <f t="shared" si="48"/>
        <v>0</v>
      </c>
      <c r="CL302" s="499">
        <f t="shared" si="49"/>
        <v>0</v>
      </c>
      <c r="CM302" s="499">
        <f t="shared" si="50"/>
        <v>0</v>
      </c>
      <c r="CN302" s="499">
        <f t="shared" si="51"/>
        <v>0</v>
      </c>
      <c r="CO302" s="499">
        <f t="shared" si="52"/>
        <v>0</v>
      </c>
      <c r="CQ302" s="496"/>
      <c r="CZ302" s="499">
        <f t="shared" si="53"/>
        <v>0</v>
      </c>
      <c r="DA302" s="499">
        <f t="shared" si="54"/>
        <v>0</v>
      </c>
      <c r="DB302" s="499">
        <f t="shared" si="55"/>
        <v>0</v>
      </c>
      <c r="DC302" s="499">
        <f t="shared" si="56"/>
        <v>0</v>
      </c>
      <c r="DD302" s="499">
        <f t="shared" si="57"/>
        <v>0</v>
      </c>
      <c r="DE302" s="499">
        <f t="shared" si="58"/>
        <v>0</v>
      </c>
      <c r="DF302" s="499">
        <f t="shared" si="59"/>
        <v>0</v>
      </c>
      <c r="DG302" s="499">
        <f t="shared" si="60"/>
        <v>0</v>
      </c>
      <c r="DH302" s="499">
        <f t="shared" si="61"/>
        <v>0</v>
      </c>
      <c r="DI302" s="499">
        <f t="shared" si="62"/>
        <v>0</v>
      </c>
      <c r="DJ302" s="499">
        <f t="shared" si="63"/>
        <v>0</v>
      </c>
      <c r="DK302" s="499">
        <f t="shared" si="64"/>
        <v>0</v>
      </c>
      <c r="DM302" s="499">
        <f t="shared" si="65"/>
        <v>0</v>
      </c>
      <c r="DN302" s="499">
        <f t="shared" si="66"/>
        <v>0</v>
      </c>
      <c r="DO302" s="499">
        <f t="shared" si="67"/>
        <v>0</v>
      </c>
      <c r="DP302" s="499">
        <f t="shared" si="68"/>
        <v>0</v>
      </c>
      <c r="DQ302" s="499">
        <f t="shared" si="69"/>
        <v>0</v>
      </c>
      <c r="DR302" s="499">
        <f t="shared" si="70"/>
        <v>0</v>
      </c>
      <c r="DS302" s="499">
        <f t="shared" si="71"/>
        <v>0</v>
      </c>
      <c r="DT302" s="499">
        <f t="shared" si="72"/>
        <v>0</v>
      </c>
      <c r="DU302" s="499">
        <f t="shared" si="73"/>
        <v>0</v>
      </c>
      <c r="DV302" s="499">
        <f t="shared" si="74"/>
        <v>0</v>
      </c>
      <c r="DW302" s="499">
        <f t="shared" si="75"/>
        <v>0</v>
      </c>
      <c r="DX302" s="499">
        <f t="shared" si="76"/>
        <v>0</v>
      </c>
      <c r="DZ302" s="499">
        <f t="shared" si="77"/>
        <v>0</v>
      </c>
      <c r="EA302" s="499">
        <f t="shared" si="78"/>
        <v>0</v>
      </c>
      <c r="EB302" s="499">
        <f t="shared" si="79"/>
        <v>0</v>
      </c>
      <c r="EC302" s="499">
        <f t="shared" si="80"/>
        <v>0</v>
      </c>
      <c r="ED302" s="499">
        <f t="shared" si="81"/>
        <v>0</v>
      </c>
      <c r="EE302" s="499">
        <f t="shared" si="82"/>
        <v>0</v>
      </c>
      <c r="EF302" s="499">
        <f t="shared" si="83"/>
        <v>0</v>
      </c>
      <c r="EG302" s="499">
        <f t="shared" si="84"/>
        <v>0</v>
      </c>
      <c r="EH302" s="499">
        <f t="shared" si="85"/>
        <v>0</v>
      </c>
      <c r="EI302" s="499">
        <f t="shared" si="86"/>
        <v>0</v>
      </c>
      <c r="EJ302" s="499">
        <f t="shared" si="87"/>
        <v>0</v>
      </c>
      <c r="EK302" s="499">
        <f t="shared" si="88"/>
        <v>0</v>
      </c>
      <c r="EM302" s="500">
        <f t="shared" si="89"/>
        <v>0</v>
      </c>
      <c r="EN302" s="500">
        <f t="shared" si="90"/>
        <v>0</v>
      </c>
      <c r="EO302" s="500">
        <f t="shared" si="91"/>
        <v>0</v>
      </c>
      <c r="EP302" s="500">
        <f t="shared" si="92"/>
        <v>0</v>
      </c>
      <c r="EQ302" s="500">
        <f t="shared" si="93"/>
        <v>0</v>
      </c>
      <c r="ER302" s="500">
        <f t="shared" si="94"/>
        <v>0</v>
      </c>
      <c r="ES302" s="500">
        <f t="shared" si="95"/>
        <v>0</v>
      </c>
      <c r="ET302" s="500">
        <f t="shared" si="96"/>
        <v>0</v>
      </c>
      <c r="EU302" s="500">
        <f t="shared" si="97"/>
        <v>0</v>
      </c>
      <c r="EV302" s="500">
        <f t="shared" si="98"/>
        <v>0</v>
      </c>
      <c r="EW302" s="500">
        <f t="shared" si="99"/>
        <v>0</v>
      </c>
      <c r="EX302" s="500">
        <f t="shared" si="100"/>
        <v>0</v>
      </c>
      <c r="EZ302" s="501">
        <f t="shared" si="101"/>
        <v>0</v>
      </c>
      <c r="FA302" s="501">
        <f t="shared" si="101"/>
        <v>0</v>
      </c>
      <c r="FB302" s="501">
        <f t="shared" si="101"/>
        <v>0</v>
      </c>
      <c r="FC302" s="501">
        <f t="shared" si="101"/>
        <v>0</v>
      </c>
      <c r="FD302" s="501">
        <f t="shared" si="101"/>
        <v>0</v>
      </c>
      <c r="FE302" s="501">
        <f t="shared" si="101"/>
        <v>0</v>
      </c>
      <c r="FF302" s="501">
        <f t="shared" si="101"/>
        <v>0</v>
      </c>
      <c r="FG302" s="501">
        <f t="shared" si="101"/>
        <v>0</v>
      </c>
      <c r="FH302" s="501">
        <f t="shared" si="101"/>
        <v>0</v>
      </c>
      <c r="FI302" s="501">
        <f t="shared" si="101"/>
        <v>0</v>
      </c>
      <c r="FJ302" s="501">
        <f t="shared" si="101"/>
        <v>0</v>
      </c>
      <c r="FK302" s="501">
        <f t="shared" si="101"/>
        <v>0</v>
      </c>
      <c r="FM302" s="501">
        <f t="shared" si="102"/>
        <v>0</v>
      </c>
      <c r="FN302" s="501">
        <f t="shared" si="102"/>
        <v>0</v>
      </c>
      <c r="FO302" s="501">
        <f t="shared" si="102"/>
        <v>0</v>
      </c>
      <c r="FP302" s="501">
        <f t="shared" si="102"/>
        <v>0</v>
      </c>
      <c r="FQ302" s="501">
        <f t="shared" si="102"/>
        <v>0</v>
      </c>
      <c r="FR302" s="501">
        <f t="shared" si="102"/>
        <v>0</v>
      </c>
      <c r="FS302" s="501">
        <f t="shared" si="102"/>
        <v>0</v>
      </c>
      <c r="FT302" s="501">
        <f t="shared" si="102"/>
        <v>0</v>
      </c>
      <c r="FU302" s="501">
        <f t="shared" si="102"/>
        <v>0</v>
      </c>
      <c r="FV302" s="501">
        <f t="shared" si="102"/>
        <v>0</v>
      </c>
      <c r="FW302" s="501">
        <f t="shared" si="102"/>
        <v>0</v>
      </c>
      <c r="FX302" s="501">
        <f t="shared" si="102"/>
        <v>0</v>
      </c>
    </row>
    <row r="303" spans="1:180" s="464" customFormat="1" ht="24" customHeight="1" thickBot="1">
      <c r="A303" s="489"/>
      <c r="B303" s="490"/>
      <c r="C303" s="503" t="s">
        <v>15</v>
      </c>
      <c r="D303" s="1268" t="s">
        <v>164</v>
      </c>
      <c r="E303" s="1268"/>
      <c r="F303" s="1268"/>
      <c r="G303" s="1268"/>
      <c r="H303" s="1268"/>
      <c r="I303" s="1268"/>
      <c r="J303" s="1268"/>
      <c r="K303" s="1268"/>
      <c r="L303" s="1268"/>
      <c r="M303" s="1268"/>
      <c r="N303" s="1268"/>
      <c r="O303" s="853">
        <f>SUM(O293:Q302)</f>
        <v>0</v>
      </c>
      <c r="P303" s="854"/>
      <c r="Q303" s="855"/>
      <c r="R303" s="505"/>
      <c r="S303" s="504"/>
      <c r="T303" s="506"/>
      <c r="U303" s="1272"/>
      <c r="V303" s="1273"/>
      <c r="W303" s="1273"/>
      <c r="X303" s="1274"/>
      <c r="Y303" s="854"/>
      <c r="Z303" s="1275"/>
      <c r="AA303" s="854" t="s">
        <v>15</v>
      </c>
      <c r="AB303" s="854"/>
      <c r="AC303" s="855"/>
      <c r="AD303" s="1270">
        <f>SUM(AD293:AF302)</f>
        <v>0</v>
      </c>
      <c r="AE303" s="1270"/>
      <c r="AF303" s="1270"/>
      <c r="AG303" s="901" t="s">
        <v>15</v>
      </c>
      <c r="AH303" s="902"/>
      <c r="AI303" s="903"/>
      <c r="AJ303" s="904" t="str">
        <f>X270</f>
        <v>-</v>
      </c>
      <c r="AK303" s="905"/>
      <c r="AL303" s="1271" t="e">
        <f>IF(AD303=" ","-",AD303/$S$250)</f>
        <v>#DIV/0!</v>
      </c>
      <c r="AM303" s="1271"/>
      <c r="AN303" s="1267">
        <f>SUM(AM293:AQ302)</f>
        <v>0</v>
      </c>
      <c r="AO303" s="1268"/>
      <c r="AP303" s="1268"/>
      <c r="AQ303" s="1269"/>
      <c r="AR303" s="112"/>
      <c r="AS303" s="492"/>
      <c r="AT303" s="492"/>
      <c r="AU303" s="495"/>
      <c r="AV303" s="495"/>
      <c r="AW303" s="605" t="s">
        <v>692</v>
      </c>
      <c r="AX303" s="495"/>
      <c r="AY303" s="495"/>
      <c r="AZ303" s="495"/>
      <c r="BA303" s="495"/>
      <c r="BB303" s="495"/>
      <c r="BC303" s="495"/>
      <c r="BD303" s="495"/>
      <c r="BE303" s="495"/>
      <c r="BF303" s="495"/>
      <c r="BG303" s="495"/>
      <c r="BQ303" s="507">
        <f>SUM(BQ293:BQ302)</f>
        <v>0</v>
      </c>
      <c r="BR303" s="507">
        <f t="shared" ref="BR303:CB303" si="108">SUM(BR293:BR302)</f>
        <v>0</v>
      </c>
      <c r="BS303" s="507">
        <f t="shared" si="108"/>
        <v>0</v>
      </c>
      <c r="BT303" s="507">
        <f t="shared" si="108"/>
        <v>0</v>
      </c>
      <c r="BU303" s="507">
        <f t="shared" si="108"/>
        <v>0</v>
      </c>
      <c r="BV303" s="507">
        <f t="shared" si="108"/>
        <v>0</v>
      </c>
      <c r="BW303" s="507">
        <f t="shared" si="108"/>
        <v>0</v>
      </c>
      <c r="BX303" s="507">
        <f t="shared" si="108"/>
        <v>0</v>
      </c>
      <c r="BY303" s="507">
        <f t="shared" si="108"/>
        <v>0</v>
      </c>
      <c r="BZ303" s="507">
        <f t="shared" si="108"/>
        <v>0</v>
      </c>
      <c r="CA303" s="507">
        <f t="shared" si="108"/>
        <v>0</v>
      </c>
      <c r="CB303" s="507">
        <f t="shared" si="108"/>
        <v>0</v>
      </c>
      <c r="CD303" s="507"/>
      <c r="CE303" s="507"/>
      <c r="CF303" s="507"/>
      <c r="CG303" s="507"/>
      <c r="CH303" s="507"/>
      <c r="CI303" s="507"/>
      <c r="CJ303" s="507"/>
      <c r="CK303" s="507"/>
      <c r="CL303" s="507"/>
      <c r="CM303" s="507"/>
      <c r="CN303" s="507"/>
      <c r="CO303" s="507"/>
      <c r="CQ303" s="496"/>
      <c r="CZ303" s="507">
        <f t="shared" ref="CZ303:DK303" si="109">SUM(CZ293:CZ302)</f>
        <v>0</v>
      </c>
      <c r="DA303" s="507">
        <f t="shared" si="109"/>
        <v>0</v>
      </c>
      <c r="DB303" s="507">
        <f t="shared" si="109"/>
        <v>0</v>
      </c>
      <c r="DC303" s="507">
        <f t="shared" si="109"/>
        <v>0</v>
      </c>
      <c r="DD303" s="507">
        <f t="shared" si="109"/>
        <v>0</v>
      </c>
      <c r="DE303" s="507">
        <f t="shared" si="109"/>
        <v>0</v>
      </c>
      <c r="DF303" s="507">
        <f t="shared" si="109"/>
        <v>0</v>
      </c>
      <c r="DG303" s="507">
        <f t="shared" si="109"/>
        <v>0</v>
      </c>
      <c r="DH303" s="507">
        <f t="shared" si="109"/>
        <v>0</v>
      </c>
      <c r="DI303" s="507">
        <f t="shared" si="109"/>
        <v>0</v>
      </c>
      <c r="DJ303" s="507">
        <f t="shared" si="109"/>
        <v>0</v>
      </c>
      <c r="DK303" s="507">
        <f t="shared" si="109"/>
        <v>0</v>
      </c>
      <c r="DM303" s="507">
        <f t="shared" ref="DM303:DX303" si="110">SUM(DM293:DM302)</f>
        <v>0</v>
      </c>
      <c r="DN303" s="507">
        <f t="shared" si="110"/>
        <v>0</v>
      </c>
      <c r="DO303" s="507">
        <f t="shared" si="110"/>
        <v>0</v>
      </c>
      <c r="DP303" s="507">
        <f t="shared" si="110"/>
        <v>0</v>
      </c>
      <c r="DQ303" s="507">
        <f t="shared" si="110"/>
        <v>0</v>
      </c>
      <c r="DR303" s="507">
        <f t="shared" si="110"/>
        <v>0</v>
      </c>
      <c r="DS303" s="507">
        <f t="shared" si="110"/>
        <v>0</v>
      </c>
      <c r="DT303" s="507">
        <f t="shared" si="110"/>
        <v>0</v>
      </c>
      <c r="DU303" s="507">
        <f t="shared" si="110"/>
        <v>0</v>
      </c>
      <c r="DV303" s="507">
        <f t="shared" si="110"/>
        <v>0</v>
      </c>
      <c r="DW303" s="507">
        <f t="shared" si="110"/>
        <v>0</v>
      </c>
      <c r="DX303" s="507">
        <f t="shared" si="110"/>
        <v>0</v>
      </c>
      <c r="DZ303" s="507">
        <f t="shared" ref="DZ303:EK303" si="111">SUM(DZ293:DZ302)</f>
        <v>0</v>
      </c>
      <c r="EA303" s="507">
        <f t="shared" si="111"/>
        <v>0</v>
      </c>
      <c r="EB303" s="507">
        <f t="shared" si="111"/>
        <v>0</v>
      </c>
      <c r="EC303" s="507">
        <f t="shared" si="111"/>
        <v>0</v>
      </c>
      <c r="ED303" s="507">
        <f t="shared" si="111"/>
        <v>0</v>
      </c>
      <c r="EE303" s="507">
        <f t="shared" si="111"/>
        <v>0</v>
      </c>
      <c r="EF303" s="507">
        <f t="shared" si="111"/>
        <v>0</v>
      </c>
      <c r="EG303" s="507">
        <f t="shared" si="111"/>
        <v>0</v>
      </c>
      <c r="EH303" s="507">
        <f t="shared" si="111"/>
        <v>0</v>
      </c>
      <c r="EI303" s="507">
        <f t="shared" si="111"/>
        <v>0</v>
      </c>
      <c r="EJ303" s="507">
        <f t="shared" si="111"/>
        <v>0</v>
      </c>
      <c r="EK303" s="507">
        <f t="shared" si="111"/>
        <v>0</v>
      </c>
      <c r="EM303" s="508">
        <f t="shared" ref="EM303:EX303" si="112">SUM(EM293:EM302)</f>
        <v>0</v>
      </c>
      <c r="EN303" s="508">
        <f t="shared" si="112"/>
        <v>0</v>
      </c>
      <c r="EO303" s="508">
        <f t="shared" si="112"/>
        <v>0</v>
      </c>
      <c r="EP303" s="508">
        <f t="shared" si="112"/>
        <v>0</v>
      </c>
      <c r="EQ303" s="508">
        <f t="shared" si="112"/>
        <v>0</v>
      </c>
      <c r="ER303" s="508">
        <f t="shared" si="112"/>
        <v>0</v>
      </c>
      <c r="ES303" s="508">
        <f t="shared" si="112"/>
        <v>0</v>
      </c>
      <c r="ET303" s="508">
        <f t="shared" si="112"/>
        <v>0</v>
      </c>
      <c r="EU303" s="508">
        <f t="shared" si="112"/>
        <v>0</v>
      </c>
      <c r="EV303" s="508">
        <f t="shared" si="112"/>
        <v>0</v>
      </c>
      <c r="EW303" s="508">
        <f t="shared" si="112"/>
        <v>0</v>
      </c>
      <c r="EX303" s="508">
        <f t="shared" si="112"/>
        <v>0</v>
      </c>
      <c r="EZ303" s="508"/>
      <c r="FA303" s="508"/>
      <c r="FB303" s="508"/>
      <c r="FC303" s="508"/>
      <c r="FD303" s="508"/>
      <c r="FE303" s="508"/>
      <c r="FF303" s="508"/>
      <c r="FG303" s="508"/>
      <c r="FH303" s="508"/>
      <c r="FI303" s="508"/>
      <c r="FJ303" s="508"/>
      <c r="FK303" s="508"/>
      <c r="FM303" s="509">
        <f t="shared" ref="FM303:FX303" si="113">SUM(FM293:FM302)</f>
        <v>0</v>
      </c>
      <c r="FN303" s="509">
        <f t="shared" si="113"/>
        <v>0</v>
      </c>
      <c r="FO303" s="509">
        <f t="shared" si="113"/>
        <v>0</v>
      </c>
      <c r="FP303" s="509">
        <f t="shared" si="113"/>
        <v>0</v>
      </c>
      <c r="FQ303" s="509">
        <f t="shared" si="113"/>
        <v>0</v>
      </c>
      <c r="FR303" s="509">
        <f t="shared" si="113"/>
        <v>0</v>
      </c>
      <c r="FS303" s="509">
        <f t="shared" si="113"/>
        <v>0</v>
      </c>
      <c r="FT303" s="509">
        <f t="shared" si="113"/>
        <v>0</v>
      </c>
      <c r="FU303" s="509">
        <f t="shared" si="113"/>
        <v>0</v>
      </c>
      <c r="FV303" s="509">
        <f t="shared" si="113"/>
        <v>0</v>
      </c>
      <c r="FW303" s="509">
        <f t="shared" si="113"/>
        <v>0</v>
      </c>
      <c r="FX303" s="509">
        <f t="shared" si="113"/>
        <v>0</v>
      </c>
    </row>
    <row r="304" spans="1:180" ht="11.25" customHeight="1">
      <c r="B304" s="192"/>
      <c r="C304" s="510"/>
      <c r="D304" s="511"/>
      <c r="E304" s="511"/>
      <c r="F304" s="511"/>
      <c r="G304" s="511"/>
      <c r="H304" s="511"/>
      <c r="I304" s="511"/>
      <c r="J304" s="511"/>
      <c r="K304" s="511"/>
      <c r="L304" s="511"/>
      <c r="M304" s="511"/>
      <c r="N304" s="511"/>
      <c r="O304" s="330"/>
      <c r="P304" s="330"/>
      <c r="Q304" s="330"/>
      <c r="R304" s="330"/>
      <c r="S304" s="330"/>
      <c r="T304" s="330"/>
      <c r="U304" s="512"/>
      <c r="V304" s="512"/>
      <c r="W304" s="512"/>
      <c r="X304" s="330"/>
      <c r="Y304" s="330"/>
      <c r="Z304" s="330"/>
      <c r="AA304" s="330"/>
      <c r="AB304" s="330"/>
      <c r="AC304" s="330"/>
      <c r="AD304" s="513"/>
      <c r="AE304" s="513"/>
      <c r="AF304" s="513"/>
      <c r="AG304" s="514"/>
      <c r="AH304" s="514"/>
      <c r="AI304" s="514"/>
      <c r="AJ304" s="515"/>
      <c r="AK304" s="515"/>
      <c r="AL304" s="516"/>
      <c r="AM304" s="516"/>
      <c r="AN304" s="511"/>
      <c r="AO304" s="511"/>
      <c r="AP304" s="511"/>
      <c r="AQ304" s="511"/>
      <c r="AR304" s="62"/>
      <c r="AS304" s="172"/>
      <c r="AT304" s="172"/>
      <c r="AU304" s="517"/>
      <c r="AV304" s="517"/>
      <c r="AW304" s="605" t="s">
        <v>693</v>
      </c>
      <c r="AX304" s="517"/>
      <c r="AY304" s="517"/>
      <c r="AZ304" s="517"/>
      <c r="BA304" s="517"/>
      <c r="BB304" s="517"/>
      <c r="BC304" s="517"/>
      <c r="BD304" s="517"/>
      <c r="BE304" s="517"/>
      <c r="BF304" s="517"/>
      <c r="BG304" s="517"/>
      <c r="BQ304" s="518"/>
      <c r="BR304" s="518"/>
      <c r="BS304" s="518"/>
      <c r="BT304" s="518"/>
      <c r="BU304" s="518"/>
      <c r="BV304" s="518"/>
      <c r="BW304" s="518"/>
      <c r="BX304" s="518"/>
      <c r="BY304" s="518"/>
      <c r="BZ304" s="518"/>
      <c r="CA304" s="518"/>
      <c r="CB304" s="518"/>
      <c r="CD304" s="518"/>
      <c r="CE304" s="518"/>
      <c r="CF304" s="518"/>
      <c r="CG304" s="518"/>
      <c r="CH304" s="518"/>
      <c r="CI304" s="518"/>
      <c r="CJ304" s="518"/>
      <c r="CK304" s="518"/>
      <c r="CL304" s="518"/>
      <c r="CM304" s="518"/>
      <c r="CN304" s="518"/>
      <c r="CO304" s="518"/>
      <c r="CQ304" s="519"/>
      <c r="CZ304" s="518"/>
      <c r="DA304" s="518"/>
      <c r="DB304" s="518"/>
      <c r="DC304" s="518"/>
      <c r="DD304" s="518"/>
      <c r="DE304" s="518"/>
      <c r="DF304" s="518"/>
      <c r="DG304" s="518"/>
      <c r="DH304" s="518"/>
      <c r="DI304" s="518"/>
      <c r="DJ304" s="518"/>
      <c r="DK304" s="518"/>
      <c r="DM304" s="518"/>
      <c r="DN304" s="518"/>
      <c r="DO304" s="518"/>
      <c r="DP304" s="518"/>
      <c r="DQ304" s="518"/>
      <c r="DR304" s="518"/>
      <c r="DS304" s="518"/>
      <c r="DT304" s="518"/>
      <c r="DU304" s="518"/>
      <c r="DV304" s="518"/>
      <c r="DW304" s="518"/>
      <c r="DX304" s="518"/>
      <c r="DZ304" s="518"/>
      <c r="EA304" s="518"/>
      <c r="EB304" s="518"/>
      <c r="EC304" s="518"/>
      <c r="ED304" s="518"/>
      <c r="EE304" s="518"/>
      <c r="EF304" s="518"/>
      <c r="EG304" s="518"/>
      <c r="EH304" s="518"/>
      <c r="EI304" s="518"/>
      <c r="EJ304" s="518"/>
      <c r="EK304" s="518"/>
      <c r="EM304" s="520"/>
      <c r="EN304" s="520"/>
      <c r="EO304" s="520"/>
      <c r="EP304" s="520"/>
      <c r="EQ304" s="520"/>
      <c r="ER304" s="520"/>
      <c r="ES304" s="520"/>
      <c r="ET304" s="520"/>
      <c r="EU304" s="520"/>
      <c r="EV304" s="520"/>
      <c r="EW304" s="520"/>
      <c r="EX304" s="520"/>
      <c r="EZ304" s="520"/>
      <c r="FA304" s="520"/>
      <c r="FB304" s="520"/>
      <c r="FC304" s="520"/>
      <c r="FD304" s="520"/>
      <c r="FE304" s="520"/>
      <c r="FF304" s="520"/>
      <c r="FG304" s="520"/>
      <c r="FH304" s="520"/>
      <c r="FI304" s="520"/>
      <c r="FJ304" s="520"/>
      <c r="FK304" s="520"/>
      <c r="FM304" s="521"/>
      <c r="FN304" s="521"/>
      <c r="FO304" s="521"/>
      <c r="FP304" s="521"/>
      <c r="FQ304" s="521"/>
      <c r="FR304" s="521"/>
      <c r="FS304" s="521"/>
      <c r="FT304" s="521"/>
      <c r="FU304" s="521"/>
      <c r="FV304" s="521"/>
      <c r="FW304" s="521"/>
      <c r="FX304" s="521"/>
    </row>
    <row r="305" spans="1:180" ht="21" customHeight="1" thickBot="1">
      <c r="B305" s="192"/>
      <c r="C305" s="906" t="s">
        <v>322</v>
      </c>
      <c r="D305" s="906"/>
      <c r="E305" s="906"/>
      <c r="F305" s="906"/>
      <c r="G305" s="906"/>
      <c r="H305" s="906"/>
      <c r="I305" s="906"/>
      <c r="J305" s="906"/>
      <c r="K305" s="906"/>
      <c r="L305" s="906"/>
      <c r="M305" s="906"/>
      <c r="N305" s="906"/>
      <c r="O305" s="906"/>
      <c r="P305" s="906"/>
      <c r="Q305" s="906"/>
      <c r="R305" s="906"/>
      <c r="S305" s="906"/>
      <c r="T305" s="906"/>
      <c r="U305" s="906"/>
      <c r="V305" s="906"/>
      <c r="W305" s="906"/>
      <c r="X305" s="906"/>
      <c r="Y305" s="906"/>
      <c r="Z305" s="906"/>
      <c r="AA305" s="906"/>
      <c r="AB305" s="906"/>
      <c r="AC305" s="906"/>
      <c r="AD305" s="906"/>
      <c r="AE305" s="906"/>
      <c r="AF305" s="906"/>
      <c r="AG305" s="906"/>
      <c r="AH305" s="906"/>
      <c r="AI305" s="906"/>
      <c r="AJ305" s="906"/>
      <c r="AK305" s="906"/>
      <c r="AL305" s="906"/>
      <c r="AM305" s="906"/>
      <c r="AN305" s="906"/>
      <c r="AO305" s="906"/>
      <c r="AP305" s="906"/>
      <c r="AQ305" s="906"/>
      <c r="AR305" s="63"/>
      <c r="AS305" s="172"/>
      <c r="AT305" s="172"/>
      <c r="AU305" s="517"/>
      <c r="AV305" s="517"/>
      <c r="AW305" s="605" t="s">
        <v>694</v>
      </c>
      <c r="AX305" s="517"/>
      <c r="AY305" s="517"/>
      <c r="AZ305" s="517"/>
      <c r="BA305" s="517"/>
      <c r="BB305" s="517"/>
      <c r="BC305" s="522">
        <f>SUM(BC293:BC303)</f>
        <v>0</v>
      </c>
      <c r="BD305" s="517"/>
      <c r="BE305" s="517"/>
      <c r="BF305" s="517"/>
      <c r="BG305" s="517"/>
      <c r="CQ305" s="519" t="s">
        <v>205</v>
      </c>
      <c r="CR305" s="159" t="s">
        <v>206</v>
      </c>
    </row>
    <row r="306" spans="1:180" ht="13.8">
      <c r="B306" s="192"/>
      <c r="C306" s="1276" t="s">
        <v>336</v>
      </c>
      <c r="D306" s="1277"/>
      <c r="E306" s="1277"/>
      <c r="F306" s="1277"/>
      <c r="G306" s="1277"/>
      <c r="H306" s="1277"/>
      <c r="I306" s="1277"/>
      <c r="J306" s="1277"/>
      <c r="K306" s="1277"/>
      <c r="L306" s="1277"/>
      <c r="M306" s="1277"/>
      <c r="N306" s="1277"/>
      <c r="O306" s="1277"/>
      <c r="P306" s="1277"/>
      <c r="Q306" s="1277"/>
      <c r="R306" s="1277"/>
      <c r="S306" s="1277"/>
      <c r="T306" s="1277"/>
      <c r="U306" s="1278"/>
      <c r="V306" s="1276" t="s">
        <v>207</v>
      </c>
      <c r="W306" s="1277"/>
      <c r="X306" s="1277"/>
      <c r="Y306" s="1277"/>
      <c r="Z306" s="1277"/>
      <c r="AA306" s="1277"/>
      <c r="AB306" s="1277"/>
      <c r="AC306" s="1277"/>
      <c r="AD306" s="1277"/>
      <c r="AE306" s="1277"/>
      <c r="AF306" s="1277"/>
      <c r="AG306" s="1277"/>
      <c r="AH306" s="1277"/>
      <c r="AI306" s="1277"/>
      <c r="AJ306" s="1277"/>
      <c r="AK306" s="1277"/>
      <c r="AL306" s="1277"/>
      <c r="AM306" s="1277"/>
      <c r="AN306" s="1277"/>
      <c r="AO306" s="1277"/>
      <c r="AP306" s="1277"/>
      <c r="AQ306" s="1278"/>
      <c r="AR306" s="64"/>
      <c r="AS306" s="172"/>
      <c r="AT306" s="172"/>
      <c r="AU306" s="172"/>
      <c r="AW306" s="605" t="s">
        <v>695</v>
      </c>
      <c r="BQ306" s="523">
        <f t="shared" ref="BQ306:CB315" si="114">IF(BQ293&gt;0,1,0)</f>
        <v>0</v>
      </c>
      <c r="BR306" s="523">
        <f t="shared" si="114"/>
        <v>0</v>
      </c>
      <c r="BS306" s="523">
        <f t="shared" si="114"/>
        <v>0</v>
      </c>
      <c r="BT306" s="523">
        <f t="shared" si="114"/>
        <v>0</v>
      </c>
      <c r="BU306" s="523">
        <f t="shared" si="114"/>
        <v>0</v>
      </c>
      <c r="BV306" s="523">
        <f t="shared" si="114"/>
        <v>0</v>
      </c>
      <c r="BW306" s="523">
        <f t="shared" si="114"/>
        <v>0</v>
      </c>
      <c r="BX306" s="523">
        <f t="shared" si="114"/>
        <v>0</v>
      </c>
      <c r="BY306" s="523">
        <f t="shared" si="114"/>
        <v>0</v>
      </c>
      <c r="BZ306" s="523">
        <f t="shared" si="114"/>
        <v>0</v>
      </c>
      <c r="CA306" s="523">
        <f t="shared" si="114"/>
        <v>0</v>
      </c>
      <c r="CB306" s="523">
        <f t="shared" si="114"/>
        <v>0</v>
      </c>
      <c r="CC306" s="524">
        <v>1</v>
      </c>
      <c r="CD306" s="525" t="str">
        <f t="shared" ref="CD306:CO315" si="115">IF(CD293=0,"",CD293)</f>
        <v/>
      </c>
      <c r="CE306" s="525" t="str">
        <f t="shared" si="115"/>
        <v/>
      </c>
      <c r="CF306" s="525" t="str">
        <f t="shared" si="115"/>
        <v/>
      </c>
      <c r="CG306" s="525" t="str">
        <f t="shared" si="115"/>
        <v/>
      </c>
      <c r="CH306" s="525" t="str">
        <f t="shared" si="115"/>
        <v/>
      </c>
      <c r="CI306" s="525" t="str">
        <f t="shared" si="115"/>
        <v/>
      </c>
      <c r="CJ306" s="525" t="str">
        <f t="shared" si="115"/>
        <v/>
      </c>
      <c r="CK306" s="525" t="str">
        <f t="shared" si="115"/>
        <v/>
      </c>
      <c r="CL306" s="525" t="str">
        <f t="shared" si="115"/>
        <v/>
      </c>
      <c r="CM306" s="525" t="str">
        <f t="shared" si="115"/>
        <v/>
      </c>
      <c r="CN306" s="525" t="str">
        <f t="shared" si="115"/>
        <v/>
      </c>
      <c r="CO306" s="525" t="str">
        <f t="shared" si="115"/>
        <v/>
      </c>
      <c r="CQ306" s="519">
        <v>1</v>
      </c>
      <c r="CR306" s="159" t="str">
        <f>CD307&amp;" "&amp;CD308&amp;" "&amp;CD309&amp;" "&amp;CD310&amp;" "&amp;CD311&amp;" "&amp;CD312&amp;" "&amp;CD313&amp;" "&amp;CD314&amp;" "&amp;CD315&amp;" "&amp;CD316</f>
        <v/>
      </c>
    </row>
    <row r="307" spans="1:180" ht="13.8">
      <c r="B307" s="192"/>
      <c r="C307" s="823" t="s">
        <v>208</v>
      </c>
      <c r="D307" s="812"/>
      <c r="E307" s="812"/>
      <c r="F307" s="813"/>
      <c r="G307" s="811" t="s">
        <v>209</v>
      </c>
      <c r="H307" s="812"/>
      <c r="I307" s="812"/>
      <c r="J307" s="813"/>
      <c r="K307" s="811" t="s">
        <v>210</v>
      </c>
      <c r="L307" s="812"/>
      <c r="M307" s="812"/>
      <c r="N307" s="813"/>
      <c r="O307" s="814" t="s">
        <v>211</v>
      </c>
      <c r="P307" s="815"/>
      <c r="Q307" s="815"/>
      <c r="R307" s="816"/>
      <c r="S307" s="811" t="s">
        <v>212</v>
      </c>
      <c r="T307" s="812"/>
      <c r="U307" s="916"/>
      <c r="V307" s="823" t="s">
        <v>208</v>
      </c>
      <c r="W307" s="812"/>
      <c r="X307" s="812"/>
      <c r="Y307" s="813"/>
      <c r="Z307" s="826" t="s">
        <v>209</v>
      </c>
      <c r="AA307" s="826"/>
      <c r="AB307" s="826"/>
      <c r="AC307" s="826"/>
      <c r="AD307" s="526" t="s">
        <v>213</v>
      </c>
      <c r="AE307" s="527"/>
      <c r="AF307" s="527"/>
      <c r="AG307" s="811" t="s">
        <v>210</v>
      </c>
      <c r="AH307" s="917"/>
      <c r="AI307" s="917"/>
      <c r="AJ307" s="918"/>
      <c r="AK307" s="811" t="s">
        <v>212</v>
      </c>
      <c r="AL307" s="921"/>
      <c r="AM307" s="921"/>
      <c r="AN307" s="922"/>
      <c r="AO307" s="923" t="s">
        <v>214</v>
      </c>
      <c r="AP307" s="924"/>
      <c r="AQ307" s="925"/>
      <c r="AR307" s="65"/>
      <c r="AS307" s="172"/>
      <c r="AT307" s="172"/>
      <c r="AU307" s="172"/>
      <c r="AW307" s="605" t="s">
        <v>696</v>
      </c>
      <c r="BQ307" s="523">
        <f t="shared" si="114"/>
        <v>0</v>
      </c>
      <c r="BR307" s="523">
        <f t="shared" si="114"/>
        <v>0</v>
      </c>
      <c r="BS307" s="523">
        <f t="shared" si="114"/>
        <v>0</v>
      </c>
      <c r="BT307" s="523">
        <f t="shared" si="114"/>
        <v>0</v>
      </c>
      <c r="BU307" s="523">
        <f t="shared" si="114"/>
        <v>0</v>
      </c>
      <c r="BV307" s="523">
        <f t="shared" si="114"/>
        <v>0</v>
      </c>
      <c r="BW307" s="523">
        <f t="shared" si="114"/>
        <v>0</v>
      </c>
      <c r="BX307" s="523">
        <f t="shared" si="114"/>
        <v>0</v>
      </c>
      <c r="BY307" s="523">
        <f t="shared" si="114"/>
        <v>0</v>
      </c>
      <c r="BZ307" s="523">
        <f t="shared" si="114"/>
        <v>0</v>
      </c>
      <c r="CA307" s="523">
        <f t="shared" si="114"/>
        <v>0</v>
      </c>
      <c r="CB307" s="523">
        <f t="shared" si="114"/>
        <v>0</v>
      </c>
      <c r="CC307" s="524">
        <v>2</v>
      </c>
      <c r="CD307" s="525" t="str">
        <f t="shared" si="115"/>
        <v/>
      </c>
      <c r="CE307" s="525" t="str">
        <f t="shared" si="115"/>
        <v/>
      </c>
      <c r="CF307" s="525" t="str">
        <f t="shared" si="115"/>
        <v/>
      </c>
      <c r="CG307" s="525" t="str">
        <f t="shared" si="115"/>
        <v/>
      </c>
      <c r="CH307" s="525" t="str">
        <f t="shared" si="115"/>
        <v/>
      </c>
      <c r="CI307" s="525" t="str">
        <f t="shared" si="115"/>
        <v/>
      </c>
      <c r="CJ307" s="525" t="str">
        <f t="shared" si="115"/>
        <v/>
      </c>
      <c r="CK307" s="525" t="str">
        <f t="shared" si="115"/>
        <v/>
      </c>
      <c r="CL307" s="525" t="str">
        <f t="shared" si="115"/>
        <v/>
      </c>
      <c r="CM307" s="525" t="str">
        <f t="shared" si="115"/>
        <v/>
      </c>
      <c r="CN307" s="525" t="str">
        <f t="shared" si="115"/>
        <v/>
      </c>
      <c r="CO307" s="525" t="str">
        <f t="shared" si="115"/>
        <v/>
      </c>
      <c r="CQ307" s="519">
        <v>2</v>
      </c>
      <c r="CR307" s="159" t="str">
        <f>CE307&amp;" "&amp;CE308&amp;" "&amp;CE309&amp;" "&amp;CE310&amp;" "&amp;CE311&amp;" "&amp;CE312&amp;" "&amp;CE313&amp;" "&amp;CE314&amp;" "&amp;CE315&amp;" "&amp;CE316</f>
        <v/>
      </c>
      <c r="CZ307" s="523">
        <f t="shared" ref="CZ307:DK316" si="116">IF(CZ294&gt;0,1,0)</f>
        <v>0</v>
      </c>
      <c r="DA307" s="523">
        <f t="shared" si="116"/>
        <v>0</v>
      </c>
      <c r="DB307" s="523">
        <f t="shared" si="116"/>
        <v>0</v>
      </c>
      <c r="DC307" s="523">
        <f t="shared" si="116"/>
        <v>0</v>
      </c>
      <c r="DD307" s="523">
        <f t="shared" si="116"/>
        <v>0</v>
      </c>
      <c r="DE307" s="523">
        <f t="shared" si="116"/>
        <v>0</v>
      </c>
      <c r="DF307" s="523">
        <f t="shared" si="116"/>
        <v>0</v>
      </c>
      <c r="DG307" s="523">
        <f t="shared" si="116"/>
        <v>0</v>
      </c>
      <c r="DH307" s="523">
        <f t="shared" si="116"/>
        <v>0</v>
      </c>
      <c r="DI307" s="523">
        <f t="shared" si="116"/>
        <v>0</v>
      </c>
      <c r="DJ307" s="523">
        <f t="shared" si="116"/>
        <v>0</v>
      </c>
      <c r="DK307" s="523">
        <f t="shared" si="116"/>
        <v>0</v>
      </c>
      <c r="DM307" s="523">
        <f t="shared" ref="DM307:DX316" si="117">IF(DM294&gt;0,1,0)</f>
        <v>0</v>
      </c>
      <c r="DN307" s="523">
        <f t="shared" si="117"/>
        <v>0</v>
      </c>
      <c r="DO307" s="523">
        <f t="shared" si="117"/>
        <v>0</v>
      </c>
      <c r="DP307" s="523">
        <f t="shared" si="117"/>
        <v>0</v>
      </c>
      <c r="DQ307" s="523">
        <f t="shared" si="117"/>
        <v>0</v>
      </c>
      <c r="DR307" s="523">
        <f t="shared" si="117"/>
        <v>0</v>
      </c>
      <c r="DS307" s="523">
        <f t="shared" si="117"/>
        <v>0</v>
      </c>
      <c r="DT307" s="523">
        <f t="shared" si="117"/>
        <v>0</v>
      </c>
      <c r="DU307" s="523">
        <f t="shared" si="117"/>
        <v>0</v>
      </c>
      <c r="DV307" s="523">
        <f t="shared" si="117"/>
        <v>0</v>
      </c>
      <c r="DW307" s="523">
        <f t="shared" si="117"/>
        <v>0</v>
      </c>
      <c r="DX307" s="523">
        <f t="shared" si="117"/>
        <v>0</v>
      </c>
      <c r="DZ307" s="523">
        <f t="shared" ref="DZ307:EK316" si="118">IF(DZ294&gt;0,1,0)</f>
        <v>0</v>
      </c>
      <c r="EA307" s="523">
        <f t="shared" si="118"/>
        <v>0</v>
      </c>
      <c r="EB307" s="523">
        <f t="shared" si="118"/>
        <v>0</v>
      </c>
      <c r="EC307" s="523">
        <f t="shared" si="118"/>
        <v>0</v>
      </c>
      <c r="ED307" s="523">
        <f t="shared" si="118"/>
        <v>0</v>
      </c>
      <c r="EE307" s="523">
        <f t="shared" si="118"/>
        <v>0</v>
      </c>
      <c r="EF307" s="523">
        <f t="shared" si="118"/>
        <v>0</v>
      </c>
      <c r="EG307" s="523">
        <f t="shared" si="118"/>
        <v>0</v>
      </c>
      <c r="EH307" s="523">
        <f t="shared" si="118"/>
        <v>0</v>
      </c>
      <c r="EI307" s="523">
        <f t="shared" si="118"/>
        <v>0</v>
      </c>
      <c r="EJ307" s="523">
        <f t="shared" si="118"/>
        <v>0</v>
      </c>
      <c r="EK307" s="523">
        <f t="shared" si="118"/>
        <v>0</v>
      </c>
      <c r="EM307" s="523">
        <f t="shared" ref="EM307:EX316" si="119">IF(EM294&gt;0,1,0)</f>
        <v>0</v>
      </c>
      <c r="EN307" s="523">
        <f t="shared" si="119"/>
        <v>0</v>
      </c>
      <c r="EO307" s="523">
        <f t="shared" si="119"/>
        <v>0</v>
      </c>
      <c r="EP307" s="523">
        <f t="shared" si="119"/>
        <v>0</v>
      </c>
      <c r="EQ307" s="523">
        <f t="shared" si="119"/>
        <v>0</v>
      </c>
      <c r="ER307" s="523">
        <f t="shared" si="119"/>
        <v>0</v>
      </c>
      <c r="ES307" s="523">
        <f t="shared" si="119"/>
        <v>0</v>
      </c>
      <c r="ET307" s="523">
        <f t="shared" si="119"/>
        <v>0</v>
      </c>
      <c r="EU307" s="523">
        <f t="shared" si="119"/>
        <v>0</v>
      </c>
      <c r="EV307" s="523">
        <f t="shared" si="119"/>
        <v>0</v>
      </c>
      <c r="EW307" s="523">
        <f t="shared" si="119"/>
        <v>0</v>
      </c>
      <c r="EX307" s="523">
        <f t="shared" si="119"/>
        <v>0</v>
      </c>
      <c r="EZ307" s="523">
        <f t="shared" ref="EZ307:FK316" si="120">IF(EZ294&gt;0,1,0)</f>
        <v>0</v>
      </c>
      <c r="FA307" s="523">
        <f t="shared" si="120"/>
        <v>0</v>
      </c>
      <c r="FB307" s="523">
        <f t="shared" si="120"/>
        <v>0</v>
      </c>
      <c r="FC307" s="523">
        <f t="shared" si="120"/>
        <v>0</v>
      </c>
      <c r="FD307" s="523">
        <f t="shared" si="120"/>
        <v>0</v>
      </c>
      <c r="FE307" s="523">
        <f t="shared" si="120"/>
        <v>0</v>
      </c>
      <c r="FF307" s="523">
        <f t="shared" si="120"/>
        <v>0</v>
      </c>
      <c r="FG307" s="523">
        <f t="shared" si="120"/>
        <v>0</v>
      </c>
      <c r="FH307" s="523">
        <f t="shared" si="120"/>
        <v>0</v>
      </c>
      <c r="FI307" s="523">
        <f t="shared" si="120"/>
        <v>0</v>
      </c>
      <c r="FJ307" s="523">
        <f t="shared" si="120"/>
        <v>0</v>
      </c>
      <c r="FK307" s="523">
        <f t="shared" si="120"/>
        <v>0</v>
      </c>
      <c r="FM307" s="523">
        <f t="shared" ref="FM307:FX316" si="121">IF(FM294&gt;0,1,0)</f>
        <v>0</v>
      </c>
      <c r="FN307" s="523">
        <f t="shared" si="121"/>
        <v>0</v>
      </c>
      <c r="FO307" s="523">
        <f t="shared" si="121"/>
        <v>0</v>
      </c>
      <c r="FP307" s="523">
        <f t="shared" si="121"/>
        <v>0</v>
      </c>
      <c r="FQ307" s="523">
        <f t="shared" si="121"/>
        <v>0</v>
      </c>
      <c r="FR307" s="523">
        <f t="shared" si="121"/>
        <v>0</v>
      </c>
      <c r="FS307" s="523">
        <f t="shared" si="121"/>
        <v>0</v>
      </c>
      <c r="FT307" s="523">
        <f t="shared" si="121"/>
        <v>0</v>
      </c>
      <c r="FU307" s="523">
        <f t="shared" si="121"/>
        <v>0</v>
      </c>
      <c r="FV307" s="523">
        <f t="shared" si="121"/>
        <v>0</v>
      </c>
      <c r="FW307" s="523">
        <f t="shared" si="121"/>
        <v>0</v>
      </c>
      <c r="FX307" s="523">
        <f t="shared" si="121"/>
        <v>0</v>
      </c>
    </row>
    <row r="308" spans="1:180" ht="13.8">
      <c r="B308" s="192"/>
      <c r="C308" s="824"/>
      <c r="D308" s="825"/>
      <c r="E308" s="825"/>
      <c r="F308" s="825"/>
      <c r="G308" s="1266"/>
      <c r="H308" s="825"/>
      <c r="I308" s="825"/>
      <c r="J308" s="789"/>
      <c r="K308" s="668"/>
      <c r="L308" s="669"/>
      <c r="M308" s="669"/>
      <c r="N308" s="670"/>
      <c r="O308" s="786"/>
      <c r="P308" s="787"/>
      <c r="Q308" s="787"/>
      <c r="R308" s="788"/>
      <c r="S308" s="930"/>
      <c r="T308" s="930"/>
      <c r="U308" s="931"/>
      <c r="V308" s="799"/>
      <c r="W308" s="669"/>
      <c r="X308" s="669"/>
      <c r="Y308" s="670"/>
      <c r="Z308" s="856"/>
      <c r="AA308" s="856"/>
      <c r="AB308" s="856"/>
      <c r="AC308" s="856"/>
      <c r="AD308" s="789"/>
      <c r="AE308" s="790"/>
      <c r="AF308" s="791"/>
      <c r="AG308" s="786"/>
      <c r="AH308" s="792"/>
      <c r="AI308" s="792"/>
      <c r="AJ308" s="793"/>
      <c r="AK308" s="797"/>
      <c r="AL308" s="798"/>
      <c r="AM308" s="798"/>
      <c r="AN308" s="798"/>
      <c r="AO308" s="784"/>
      <c r="AP308" s="784"/>
      <c r="AQ308" s="785"/>
      <c r="AR308" s="66"/>
      <c r="AS308" s="172"/>
      <c r="AT308" s="172"/>
      <c r="AU308" s="172"/>
      <c r="AW308" s="605" t="s">
        <v>697</v>
      </c>
      <c r="BQ308" s="523">
        <f t="shared" si="114"/>
        <v>0</v>
      </c>
      <c r="BR308" s="523">
        <f t="shared" si="114"/>
        <v>0</v>
      </c>
      <c r="BS308" s="523">
        <f t="shared" si="114"/>
        <v>0</v>
      </c>
      <c r="BT308" s="523">
        <f t="shared" si="114"/>
        <v>0</v>
      </c>
      <c r="BU308" s="523">
        <f t="shared" si="114"/>
        <v>0</v>
      </c>
      <c r="BV308" s="523">
        <f t="shared" si="114"/>
        <v>0</v>
      </c>
      <c r="BW308" s="523">
        <f t="shared" si="114"/>
        <v>0</v>
      </c>
      <c r="BX308" s="523">
        <f t="shared" si="114"/>
        <v>0</v>
      </c>
      <c r="BY308" s="523">
        <f t="shared" si="114"/>
        <v>0</v>
      </c>
      <c r="BZ308" s="523">
        <f t="shared" si="114"/>
        <v>0</v>
      </c>
      <c r="CA308" s="523">
        <f t="shared" si="114"/>
        <v>0</v>
      </c>
      <c r="CB308" s="523">
        <f t="shared" si="114"/>
        <v>0</v>
      </c>
      <c r="CC308" s="524">
        <v>3</v>
      </c>
      <c r="CD308" s="525" t="str">
        <f t="shared" si="115"/>
        <v/>
      </c>
      <c r="CE308" s="525" t="str">
        <f t="shared" si="115"/>
        <v/>
      </c>
      <c r="CF308" s="525" t="str">
        <f t="shared" si="115"/>
        <v/>
      </c>
      <c r="CG308" s="525" t="str">
        <f t="shared" si="115"/>
        <v/>
      </c>
      <c r="CH308" s="525" t="str">
        <f t="shared" si="115"/>
        <v/>
      </c>
      <c r="CI308" s="525" t="str">
        <f t="shared" si="115"/>
        <v/>
      </c>
      <c r="CJ308" s="525" t="str">
        <f t="shared" si="115"/>
        <v/>
      </c>
      <c r="CK308" s="525" t="str">
        <f t="shared" si="115"/>
        <v/>
      </c>
      <c r="CL308" s="525" t="str">
        <f t="shared" si="115"/>
        <v/>
      </c>
      <c r="CM308" s="525" t="str">
        <f t="shared" si="115"/>
        <v/>
      </c>
      <c r="CN308" s="525" t="str">
        <f t="shared" si="115"/>
        <v/>
      </c>
      <c r="CO308" s="525" t="str">
        <f t="shared" si="115"/>
        <v/>
      </c>
      <c r="CQ308" s="519">
        <v>3</v>
      </c>
      <c r="CR308" s="159" t="str">
        <f>CF307&amp;" "&amp;CF308&amp;" "&amp;CF309&amp;" "&amp;CF310&amp;" "&amp;CF311&amp;" "&amp;CF312&amp;" "&amp;CF313&amp;" "&amp;CF314&amp;" "&amp;CF315&amp;" "&amp;CF316</f>
        <v/>
      </c>
      <c r="CZ308" s="523">
        <f t="shared" si="116"/>
        <v>0</v>
      </c>
      <c r="DA308" s="523">
        <f t="shared" si="116"/>
        <v>0</v>
      </c>
      <c r="DB308" s="523">
        <f t="shared" si="116"/>
        <v>0</v>
      </c>
      <c r="DC308" s="523">
        <f t="shared" si="116"/>
        <v>0</v>
      </c>
      <c r="DD308" s="523">
        <f t="shared" si="116"/>
        <v>0</v>
      </c>
      <c r="DE308" s="523">
        <f t="shared" si="116"/>
        <v>0</v>
      </c>
      <c r="DF308" s="523">
        <f t="shared" si="116"/>
        <v>0</v>
      </c>
      <c r="DG308" s="523">
        <f t="shared" si="116"/>
        <v>0</v>
      </c>
      <c r="DH308" s="523">
        <f t="shared" si="116"/>
        <v>0</v>
      </c>
      <c r="DI308" s="523">
        <f t="shared" si="116"/>
        <v>0</v>
      </c>
      <c r="DJ308" s="523">
        <f t="shared" si="116"/>
        <v>0</v>
      </c>
      <c r="DK308" s="523">
        <f t="shared" si="116"/>
        <v>0</v>
      </c>
      <c r="DM308" s="523">
        <f t="shared" si="117"/>
        <v>0</v>
      </c>
      <c r="DN308" s="523">
        <f t="shared" si="117"/>
        <v>0</v>
      </c>
      <c r="DO308" s="523">
        <f t="shared" si="117"/>
        <v>0</v>
      </c>
      <c r="DP308" s="523">
        <f t="shared" si="117"/>
        <v>0</v>
      </c>
      <c r="DQ308" s="523">
        <f t="shared" si="117"/>
        <v>0</v>
      </c>
      <c r="DR308" s="523">
        <f t="shared" si="117"/>
        <v>0</v>
      </c>
      <c r="DS308" s="523">
        <f t="shared" si="117"/>
        <v>0</v>
      </c>
      <c r="DT308" s="523">
        <f t="shared" si="117"/>
        <v>0</v>
      </c>
      <c r="DU308" s="523">
        <f t="shared" si="117"/>
        <v>0</v>
      </c>
      <c r="DV308" s="523">
        <f t="shared" si="117"/>
        <v>0</v>
      </c>
      <c r="DW308" s="523">
        <f t="shared" si="117"/>
        <v>0</v>
      </c>
      <c r="DX308" s="523">
        <f t="shared" si="117"/>
        <v>0</v>
      </c>
      <c r="DZ308" s="523">
        <f t="shared" si="118"/>
        <v>0</v>
      </c>
      <c r="EA308" s="523">
        <f t="shared" si="118"/>
        <v>0</v>
      </c>
      <c r="EB308" s="523">
        <f t="shared" si="118"/>
        <v>0</v>
      </c>
      <c r="EC308" s="523">
        <f t="shared" si="118"/>
        <v>0</v>
      </c>
      <c r="ED308" s="523">
        <f t="shared" si="118"/>
        <v>0</v>
      </c>
      <c r="EE308" s="523">
        <f t="shared" si="118"/>
        <v>0</v>
      </c>
      <c r="EF308" s="523">
        <f t="shared" si="118"/>
        <v>0</v>
      </c>
      <c r="EG308" s="523">
        <f t="shared" si="118"/>
        <v>0</v>
      </c>
      <c r="EH308" s="523">
        <f t="shared" si="118"/>
        <v>0</v>
      </c>
      <c r="EI308" s="523">
        <f t="shared" si="118"/>
        <v>0</v>
      </c>
      <c r="EJ308" s="523">
        <f t="shared" si="118"/>
        <v>0</v>
      </c>
      <c r="EK308" s="523">
        <f t="shared" si="118"/>
        <v>0</v>
      </c>
      <c r="EM308" s="523">
        <f t="shared" si="119"/>
        <v>0</v>
      </c>
      <c r="EN308" s="523">
        <f t="shared" si="119"/>
        <v>0</v>
      </c>
      <c r="EO308" s="523">
        <f t="shared" si="119"/>
        <v>0</v>
      </c>
      <c r="EP308" s="523">
        <f t="shared" si="119"/>
        <v>0</v>
      </c>
      <c r="EQ308" s="523">
        <f t="shared" si="119"/>
        <v>0</v>
      </c>
      <c r="ER308" s="523">
        <f t="shared" si="119"/>
        <v>0</v>
      </c>
      <c r="ES308" s="523">
        <f t="shared" si="119"/>
        <v>0</v>
      </c>
      <c r="ET308" s="523">
        <f t="shared" si="119"/>
        <v>0</v>
      </c>
      <c r="EU308" s="523">
        <f t="shared" si="119"/>
        <v>0</v>
      </c>
      <c r="EV308" s="523">
        <f t="shared" si="119"/>
        <v>0</v>
      </c>
      <c r="EW308" s="523">
        <f t="shared" si="119"/>
        <v>0</v>
      </c>
      <c r="EX308" s="523">
        <f t="shared" si="119"/>
        <v>0</v>
      </c>
      <c r="EZ308" s="523">
        <f t="shared" si="120"/>
        <v>0</v>
      </c>
      <c r="FA308" s="523">
        <f t="shared" si="120"/>
        <v>0</v>
      </c>
      <c r="FB308" s="523">
        <f t="shared" si="120"/>
        <v>0</v>
      </c>
      <c r="FC308" s="523">
        <f t="shared" si="120"/>
        <v>0</v>
      </c>
      <c r="FD308" s="523">
        <f t="shared" si="120"/>
        <v>0</v>
      </c>
      <c r="FE308" s="523">
        <f t="shared" si="120"/>
        <v>0</v>
      </c>
      <c r="FF308" s="523">
        <f t="shared" si="120"/>
        <v>0</v>
      </c>
      <c r="FG308" s="523">
        <f t="shared" si="120"/>
        <v>0</v>
      </c>
      <c r="FH308" s="523">
        <f t="shared" si="120"/>
        <v>0</v>
      </c>
      <c r="FI308" s="523">
        <f t="shared" si="120"/>
        <v>0</v>
      </c>
      <c r="FJ308" s="523">
        <f t="shared" si="120"/>
        <v>0</v>
      </c>
      <c r="FK308" s="523">
        <f t="shared" si="120"/>
        <v>0</v>
      </c>
      <c r="FM308" s="523">
        <f t="shared" si="121"/>
        <v>0</v>
      </c>
      <c r="FN308" s="523">
        <f t="shared" si="121"/>
        <v>0</v>
      </c>
      <c r="FO308" s="523">
        <f t="shared" si="121"/>
        <v>0</v>
      </c>
      <c r="FP308" s="523">
        <f t="shared" si="121"/>
        <v>0</v>
      </c>
      <c r="FQ308" s="523">
        <f t="shared" si="121"/>
        <v>0</v>
      </c>
      <c r="FR308" s="523">
        <f t="shared" si="121"/>
        <v>0</v>
      </c>
      <c r="FS308" s="523">
        <f t="shared" si="121"/>
        <v>0</v>
      </c>
      <c r="FT308" s="523">
        <f t="shared" si="121"/>
        <v>0</v>
      </c>
      <c r="FU308" s="523">
        <f t="shared" si="121"/>
        <v>0</v>
      </c>
      <c r="FV308" s="523">
        <f t="shared" si="121"/>
        <v>0</v>
      </c>
      <c r="FW308" s="523">
        <f t="shared" si="121"/>
        <v>0</v>
      </c>
      <c r="FX308" s="523">
        <f t="shared" si="121"/>
        <v>0</v>
      </c>
    </row>
    <row r="309" spans="1:180" ht="13.8">
      <c r="B309" s="192"/>
      <c r="C309" s="880"/>
      <c r="D309" s="825"/>
      <c r="E309" s="825"/>
      <c r="F309" s="825"/>
      <c r="G309" s="857"/>
      <c r="H309" s="825"/>
      <c r="I309" s="825"/>
      <c r="J309" s="789"/>
      <c r="K309" s="877"/>
      <c r="L309" s="878"/>
      <c r="M309" s="878"/>
      <c r="N309" s="879"/>
      <c r="O309" s="786"/>
      <c r="P309" s="787"/>
      <c r="Q309" s="787"/>
      <c r="R309" s="788"/>
      <c r="S309" s="802"/>
      <c r="T309" s="802"/>
      <c r="U309" s="803"/>
      <c r="V309" s="799"/>
      <c r="W309" s="669"/>
      <c r="X309" s="669"/>
      <c r="Y309" s="670"/>
      <c r="Z309" s="856"/>
      <c r="AA309" s="856"/>
      <c r="AB309" s="856"/>
      <c r="AC309" s="856"/>
      <c r="AD309" s="789"/>
      <c r="AE309" s="790"/>
      <c r="AF309" s="791"/>
      <c r="AG309" s="786"/>
      <c r="AH309" s="792"/>
      <c r="AI309" s="792"/>
      <c r="AJ309" s="793"/>
      <c r="AK309" s="797"/>
      <c r="AL309" s="798"/>
      <c r="AM309" s="798"/>
      <c r="AN309" s="798"/>
      <c r="AO309" s="784"/>
      <c r="AP309" s="784"/>
      <c r="AQ309" s="785"/>
      <c r="AR309" s="66"/>
      <c r="AS309" s="172"/>
      <c r="AT309" s="172"/>
      <c r="AU309" s="172"/>
      <c r="AW309" s="605" t="s">
        <v>698</v>
      </c>
      <c r="BQ309" s="523">
        <f t="shared" si="114"/>
        <v>0</v>
      </c>
      <c r="BR309" s="523">
        <f t="shared" si="114"/>
        <v>0</v>
      </c>
      <c r="BS309" s="523">
        <f t="shared" si="114"/>
        <v>0</v>
      </c>
      <c r="BT309" s="523">
        <f t="shared" si="114"/>
        <v>0</v>
      </c>
      <c r="BU309" s="523">
        <f t="shared" si="114"/>
        <v>0</v>
      </c>
      <c r="BV309" s="523">
        <f t="shared" si="114"/>
        <v>0</v>
      </c>
      <c r="BW309" s="523">
        <f t="shared" si="114"/>
        <v>0</v>
      </c>
      <c r="BX309" s="523">
        <f t="shared" si="114"/>
        <v>0</v>
      </c>
      <c r="BY309" s="523">
        <f t="shared" si="114"/>
        <v>0</v>
      </c>
      <c r="BZ309" s="523">
        <f t="shared" si="114"/>
        <v>0</v>
      </c>
      <c r="CA309" s="523">
        <f t="shared" si="114"/>
        <v>0</v>
      </c>
      <c r="CB309" s="523">
        <f t="shared" si="114"/>
        <v>0</v>
      </c>
      <c r="CC309" s="524">
        <v>4</v>
      </c>
      <c r="CD309" s="525" t="str">
        <f t="shared" si="115"/>
        <v/>
      </c>
      <c r="CE309" s="525" t="str">
        <f t="shared" si="115"/>
        <v/>
      </c>
      <c r="CF309" s="525" t="str">
        <f t="shared" si="115"/>
        <v/>
      </c>
      <c r="CG309" s="525" t="str">
        <f t="shared" si="115"/>
        <v/>
      </c>
      <c r="CH309" s="525" t="str">
        <f t="shared" si="115"/>
        <v/>
      </c>
      <c r="CI309" s="525" t="str">
        <f t="shared" si="115"/>
        <v/>
      </c>
      <c r="CJ309" s="525" t="str">
        <f t="shared" si="115"/>
        <v/>
      </c>
      <c r="CK309" s="525" t="str">
        <f t="shared" si="115"/>
        <v/>
      </c>
      <c r="CL309" s="525" t="str">
        <f t="shared" si="115"/>
        <v/>
      </c>
      <c r="CM309" s="525" t="str">
        <f t="shared" si="115"/>
        <v/>
      </c>
      <c r="CN309" s="525" t="str">
        <f t="shared" si="115"/>
        <v/>
      </c>
      <c r="CO309" s="525" t="str">
        <f t="shared" si="115"/>
        <v/>
      </c>
      <c r="CQ309" s="519">
        <v>4</v>
      </c>
      <c r="CR309" s="159" t="str">
        <f>CG307&amp;" "&amp;CG308&amp;" "&amp;CG309&amp;" "&amp;CG310&amp;" "&amp;CG311&amp;" "&amp;CG312&amp;" "&amp;CG313&amp;" "&amp;CG314&amp;" "&amp;CG315&amp;" "&amp;CG316</f>
        <v/>
      </c>
      <c r="CZ309" s="523">
        <f t="shared" si="116"/>
        <v>0</v>
      </c>
      <c r="DA309" s="523">
        <f t="shared" si="116"/>
        <v>0</v>
      </c>
      <c r="DB309" s="523">
        <f t="shared" si="116"/>
        <v>0</v>
      </c>
      <c r="DC309" s="523">
        <f t="shared" si="116"/>
        <v>0</v>
      </c>
      <c r="DD309" s="523">
        <f t="shared" si="116"/>
        <v>0</v>
      </c>
      <c r="DE309" s="523">
        <f t="shared" si="116"/>
        <v>0</v>
      </c>
      <c r="DF309" s="523">
        <f t="shared" si="116"/>
        <v>0</v>
      </c>
      <c r="DG309" s="523">
        <f t="shared" si="116"/>
        <v>0</v>
      </c>
      <c r="DH309" s="523">
        <f t="shared" si="116"/>
        <v>0</v>
      </c>
      <c r="DI309" s="523">
        <f t="shared" si="116"/>
        <v>0</v>
      </c>
      <c r="DJ309" s="523">
        <f t="shared" si="116"/>
        <v>0</v>
      </c>
      <c r="DK309" s="523">
        <f t="shared" si="116"/>
        <v>0</v>
      </c>
      <c r="DM309" s="523">
        <f t="shared" si="117"/>
        <v>0</v>
      </c>
      <c r="DN309" s="523">
        <f t="shared" si="117"/>
        <v>0</v>
      </c>
      <c r="DO309" s="523">
        <f t="shared" si="117"/>
        <v>0</v>
      </c>
      <c r="DP309" s="523">
        <f t="shared" si="117"/>
        <v>0</v>
      </c>
      <c r="DQ309" s="523">
        <f t="shared" si="117"/>
        <v>0</v>
      </c>
      <c r="DR309" s="523">
        <f t="shared" si="117"/>
        <v>0</v>
      </c>
      <c r="DS309" s="523">
        <f t="shared" si="117"/>
        <v>0</v>
      </c>
      <c r="DT309" s="523">
        <f t="shared" si="117"/>
        <v>0</v>
      </c>
      <c r="DU309" s="523">
        <f t="shared" si="117"/>
        <v>0</v>
      </c>
      <c r="DV309" s="523">
        <f t="shared" si="117"/>
        <v>0</v>
      </c>
      <c r="DW309" s="523">
        <f t="shared" si="117"/>
        <v>0</v>
      </c>
      <c r="DX309" s="523">
        <f t="shared" si="117"/>
        <v>0</v>
      </c>
      <c r="DZ309" s="523">
        <f t="shared" si="118"/>
        <v>0</v>
      </c>
      <c r="EA309" s="523">
        <f t="shared" si="118"/>
        <v>0</v>
      </c>
      <c r="EB309" s="523">
        <f t="shared" si="118"/>
        <v>0</v>
      </c>
      <c r="EC309" s="523">
        <f t="shared" si="118"/>
        <v>0</v>
      </c>
      <c r="ED309" s="523">
        <f t="shared" si="118"/>
        <v>0</v>
      </c>
      <c r="EE309" s="523">
        <f t="shared" si="118"/>
        <v>0</v>
      </c>
      <c r="EF309" s="523">
        <f t="shared" si="118"/>
        <v>0</v>
      </c>
      <c r="EG309" s="523">
        <f t="shared" si="118"/>
        <v>0</v>
      </c>
      <c r="EH309" s="523">
        <f t="shared" si="118"/>
        <v>0</v>
      </c>
      <c r="EI309" s="523">
        <f t="shared" si="118"/>
        <v>0</v>
      </c>
      <c r="EJ309" s="523">
        <f t="shared" si="118"/>
        <v>0</v>
      </c>
      <c r="EK309" s="523">
        <f t="shared" si="118"/>
        <v>0</v>
      </c>
      <c r="EM309" s="523">
        <f t="shared" si="119"/>
        <v>0</v>
      </c>
      <c r="EN309" s="523">
        <f t="shared" si="119"/>
        <v>0</v>
      </c>
      <c r="EO309" s="523">
        <f t="shared" si="119"/>
        <v>0</v>
      </c>
      <c r="EP309" s="523">
        <f t="shared" si="119"/>
        <v>0</v>
      </c>
      <c r="EQ309" s="523">
        <f t="shared" si="119"/>
        <v>0</v>
      </c>
      <c r="ER309" s="523">
        <f t="shared" si="119"/>
        <v>0</v>
      </c>
      <c r="ES309" s="523">
        <f t="shared" si="119"/>
        <v>0</v>
      </c>
      <c r="ET309" s="523">
        <f t="shared" si="119"/>
        <v>0</v>
      </c>
      <c r="EU309" s="523">
        <f t="shared" si="119"/>
        <v>0</v>
      </c>
      <c r="EV309" s="523">
        <f t="shared" si="119"/>
        <v>0</v>
      </c>
      <c r="EW309" s="523">
        <f t="shared" si="119"/>
        <v>0</v>
      </c>
      <c r="EX309" s="523">
        <f t="shared" si="119"/>
        <v>0</v>
      </c>
      <c r="EZ309" s="523">
        <f t="shared" si="120"/>
        <v>0</v>
      </c>
      <c r="FA309" s="523">
        <f t="shared" si="120"/>
        <v>0</v>
      </c>
      <c r="FB309" s="523">
        <f t="shared" si="120"/>
        <v>0</v>
      </c>
      <c r="FC309" s="523">
        <f t="shared" si="120"/>
        <v>0</v>
      </c>
      <c r="FD309" s="523">
        <f t="shared" si="120"/>
        <v>0</v>
      </c>
      <c r="FE309" s="523">
        <f t="shared" si="120"/>
        <v>0</v>
      </c>
      <c r="FF309" s="523">
        <f t="shared" si="120"/>
        <v>0</v>
      </c>
      <c r="FG309" s="523">
        <f t="shared" si="120"/>
        <v>0</v>
      </c>
      <c r="FH309" s="523">
        <f t="shared" si="120"/>
        <v>0</v>
      </c>
      <c r="FI309" s="523">
        <f t="shared" si="120"/>
        <v>0</v>
      </c>
      <c r="FJ309" s="523">
        <f t="shared" si="120"/>
        <v>0</v>
      </c>
      <c r="FK309" s="523">
        <f t="shared" si="120"/>
        <v>0</v>
      </c>
      <c r="FM309" s="523">
        <f t="shared" si="121"/>
        <v>0</v>
      </c>
      <c r="FN309" s="523">
        <f t="shared" si="121"/>
        <v>0</v>
      </c>
      <c r="FO309" s="523">
        <f t="shared" si="121"/>
        <v>0</v>
      </c>
      <c r="FP309" s="523">
        <f t="shared" si="121"/>
        <v>0</v>
      </c>
      <c r="FQ309" s="523">
        <f t="shared" si="121"/>
        <v>0</v>
      </c>
      <c r="FR309" s="523">
        <f t="shared" si="121"/>
        <v>0</v>
      </c>
      <c r="FS309" s="523">
        <f t="shared" si="121"/>
        <v>0</v>
      </c>
      <c r="FT309" s="523">
        <f t="shared" si="121"/>
        <v>0</v>
      </c>
      <c r="FU309" s="523">
        <f t="shared" si="121"/>
        <v>0</v>
      </c>
      <c r="FV309" s="523">
        <f t="shared" si="121"/>
        <v>0</v>
      </c>
      <c r="FW309" s="523">
        <f t="shared" si="121"/>
        <v>0</v>
      </c>
      <c r="FX309" s="523">
        <f t="shared" si="121"/>
        <v>0</v>
      </c>
    </row>
    <row r="310" spans="1:180" ht="13.8">
      <c r="B310" s="192"/>
      <c r="C310" s="880"/>
      <c r="D310" s="825"/>
      <c r="E310" s="825"/>
      <c r="F310" s="825"/>
      <c r="G310" s="857"/>
      <c r="H310" s="825"/>
      <c r="I310" s="825"/>
      <c r="J310" s="789"/>
      <c r="K310" s="877"/>
      <c r="L310" s="878"/>
      <c r="M310" s="878"/>
      <c r="N310" s="879"/>
      <c r="O310" s="786"/>
      <c r="P310" s="787"/>
      <c r="Q310" s="787"/>
      <c r="R310" s="788"/>
      <c r="S310" s="802"/>
      <c r="T310" s="802"/>
      <c r="U310" s="803"/>
      <c r="V310" s="799"/>
      <c r="W310" s="669"/>
      <c r="X310" s="669"/>
      <c r="Y310" s="670"/>
      <c r="Z310" s="856"/>
      <c r="AA310" s="856"/>
      <c r="AB310" s="856"/>
      <c r="AC310" s="856"/>
      <c r="AD310" s="804"/>
      <c r="AE310" s="805"/>
      <c r="AF310" s="806"/>
      <c r="AG310" s="786"/>
      <c r="AH310" s="787"/>
      <c r="AI310" s="787"/>
      <c r="AJ310" s="788"/>
      <c r="AK310" s="797"/>
      <c r="AL310" s="798"/>
      <c r="AM310" s="798"/>
      <c r="AN310" s="798"/>
      <c r="AO310" s="784"/>
      <c r="AP310" s="784"/>
      <c r="AQ310" s="785"/>
      <c r="AR310" s="66"/>
      <c r="AS310" s="172"/>
      <c r="AT310" s="172"/>
      <c r="AU310" s="172"/>
      <c r="AW310" s="605" t="s">
        <v>699</v>
      </c>
      <c r="BQ310" s="523">
        <f t="shared" si="114"/>
        <v>0</v>
      </c>
      <c r="BR310" s="523">
        <f t="shared" si="114"/>
        <v>0</v>
      </c>
      <c r="BS310" s="523">
        <f t="shared" si="114"/>
        <v>0</v>
      </c>
      <c r="BT310" s="523">
        <f t="shared" si="114"/>
        <v>0</v>
      </c>
      <c r="BU310" s="523">
        <f t="shared" si="114"/>
        <v>0</v>
      </c>
      <c r="BV310" s="523">
        <f t="shared" si="114"/>
        <v>0</v>
      </c>
      <c r="BW310" s="523">
        <f t="shared" si="114"/>
        <v>0</v>
      </c>
      <c r="BX310" s="523">
        <f t="shared" si="114"/>
        <v>0</v>
      </c>
      <c r="BY310" s="523">
        <f t="shared" si="114"/>
        <v>0</v>
      </c>
      <c r="BZ310" s="523">
        <f t="shared" si="114"/>
        <v>0</v>
      </c>
      <c r="CA310" s="523">
        <f t="shared" si="114"/>
        <v>0</v>
      </c>
      <c r="CB310" s="523">
        <f t="shared" si="114"/>
        <v>0</v>
      </c>
      <c r="CC310" s="524">
        <v>5</v>
      </c>
      <c r="CD310" s="525" t="str">
        <f t="shared" si="115"/>
        <v/>
      </c>
      <c r="CE310" s="525" t="str">
        <f t="shared" si="115"/>
        <v/>
      </c>
      <c r="CF310" s="525" t="str">
        <f t="shared" si="115"/>
        <v/>
      </c>
      <c r="CG310" s="525" t="str">
        <f t="shared" si="115"/>
        <v/>
      </c>
      <c r="CH310" s="525" t="str">
        <f t="shared" si="115"/>
        <v/>
      </c>
      <c r="CI310" s="525" t="str">
        <f t="shared" si="115"/>
        <v/>
      </c>
      <c r="CJ310" s="525" t="str">
        <f t="shared" si="115"/>
        <v/>
      </c>
      <c r="CK310" s="525" t="str">
        <f t="shared" si="115"/>
        <v/>
      </c>
      <c r="CL310" s="525" t="str">
        <f t="shared" si="115"/>
        <v/>
      </c>
      <c r="CM310" s="525" t="str">
        <f t="shared" si="115"/>
        <v/>
      </c>
      <c r="CN310" s="525" t="str">
        <f t="shared" si="115"/>
        <v/>
      </c>
      <c r="CO310" s="525" t="str">
        <f t="shared" si="115"/>
        <v/>
      </c>
      <c r="CQ310" s="519">
        <v>5</v>
      </c>
      <c r="CR310" s="159" t="str">
        <f>CH307&amp;" "&amp;CH308&amp;" "&amp;CH309&amp;" "&amp;CH310&amp;" "&amp;CH311&amp;" "&amp;CH312&amp;" "&amp;CH313&amp;" "&amp;CH314&amp;" "&amp;CH315&amp;" "&amp;CH316</f>
        <v/>
      </c>
      <c r="CZ310" s="523">
        <f t="shared" si="116"/>
        <v>0</v>
      </c>
      <c r="DA310" s="523">
        <f t="shared" si="116"/>
        <v>0</v>
      </c>
      <c r="DB310" s="523">
        <f t="shared" si="116"/>
        <v>0</v>
      </c>
      <c r="DC310" s="523">
        <f t="shared" si="116"/>
        <v>0</v>
      </c>
      <c r="DD310" s="523">
        <f t="shared" si="116"/>
        <v>0</v>
      </c>
      <c r="DE310" s="523">
        <f t="shared" si="116"/>
        <v>0</v>
      </c>
      <c r="DF310" s="523">
        <f t="shared" si="116"/>
        <v>0</v>
      </c>
      <c r="DG310" s="523">
        <f t="shared" si="116"/>
        <v>0</v>
      </c>
      <c r="DH310" s="523">
        <f t="shared" si="116"/>
        <v>0</v>
      </c>
      <c r="DI310" s="523">
        <f t="shared" si="116"/>
        <v>0</v>
      </c>
      <c r="DJ310" s="523">
        <f t="shared" si="116"/>
        <v>0</v>
      </c>
      <c r="DK310" s="523">
        <f t="shared" si="116"/>
        <v>0</v>
      </c>
      <c r="DM310" s="523">
        <f t="shared" si="117"/>
        <v>0</v>
      </c>
      <c r="DN310" s="523">
        <f t="shared" si="117"/>
        <v>0</v>
      </c>
      <c r="DO310" s="523">
        <f t="shared" si="117"/>
        <v>0</v>
      </c>
      <c r="DP310" s="523">
        <f t="shared" si="117"/>
        <v>0</v>
      </c>
      <c r="DQ310" s="523">
        <f t="shared" si="117"/>
        <v>0</v>
      </c>
      <c r="DR310" s="523">
        <f t="shared" si="117"/>
        <v>0</v>
      </c>
      <c r="DS310" s="523">
        <f t="shared" si="117"/>
        <v>0</v>
      </c>
      <c r="DT310" s="523">
        <f t="shared" si="117"/>
        <v>0</v>
      </c>
      <c r="DU310" s="523">
        <f t="shared" si="117"/>
        <v>0</v>
      </c>
      <c r="DV310" s="523">
        <f t="shared" si="117"/>
        <v>0</v>
      </c>
      <c r="DW310" s="523">
        <f t="shared" si="117"/>
        <v>0</v>
      </c>
      <c r="DX310" s="523">
        <f t="shared" si="117"/>
        <v>0</v>
      </c>
      <c r="DZ310" s="523">
        <f t="shared" si="118"/>
        <v>0</v>
      </c>
      <c r="EA310" s="523">
        <f t="shared" si="118"/>
        <v>0</v>
      </c>
      <c r="EB310" s="523">
        <f t="shared" si="118"/>
        <v>0</v>
      </c>
      <c r="EC310" s="523">
        <f t="shared" si="118"/>
        <v>0</v>
      </c>
      <c r="ED310" s="523">
        <f t="shared" si="118"/>
        <v>0</v>
      </c>
      <c r="EE310" s="523">
        <f t="shared" si="118"/>
        <v>0</v>
      </c>
      <c r="EF310" s="523">
        <f t="shared" si="118"/>
        <v>0</v>
      </c>
      <c r="EG310" s="523">
        <f t="shared" si="118"/>
        <v>0</v>
      </c>
      <c r="EH310" s="523">
        <f t="shared" si="118"/>
        <v>0</v>
      </c>
      <c r="EI310" s="523">
        <f t="shared" si="118"/>
        <v>0</v>
      </c>
      <c r="EJ310" s="523">
        <f t="shared" si="118"/>
        <v>0</v>
      </c>
      <c r="EK310" s="523">
        <f t="shared" si="118"/>
        <v>0</v>
      </c>
      <c r="EM310" s="523">
        <f t="shared" si="119"/>
        <v>0</v>
      </c>
      <c r="EN310" s="523">
        <f t="shared" si="119"/>
        <v>0</v>
      </c>
      <c r="EO310" s="523">
        <f t="shared" si="119"/>
        <v>0</v>
      </c>
      <c r="EP310" s="523">
        <f t="shared" si="119"/>
        <v>0</v>
      </c>
      <c r="EQ310" s="523">
        <f t="shared" si="119"/>
        <v>0</v>
      </c>
      <c r="ER310" s="523">
        <f t="shared" si="119"/>
        <v>0</v>
      </c>
      <c r="ES310" s="523">
        <f t="shared" si="119"/>
        <v>0</v>
      </c>
      <c r="ET310" s="523">
        <f t="shared" si="119"/>
        <v>0</v>
      </c>
      <c r="EU310" s="523">
        <f t="shared" si="119"/>
        <v>0</v>
      </c>
      <c r="EV310" s="523">
        <f t="shared" si="119"/>
        <v>0</v>
      </c>
      <c r="EW310" s="523">
        <f t="shared" si="119"/>
        <v>0</v>
      </c>
      <c r="EX310" s="523">
        <f t="shared" si="119"/>
        <v>0</v>
      </c>
      <c r="EZ310" s="523">
        <f t="shared" si="120"/>
        <v>0</v>
      </c>
      <c r="FA310" s="523">
        <f t="shared" si="120"/>
        <v>0</v>
      </c>
      <c r="FB310" s="523">
        <f t="shared" si="120"/>
        <v>0</v>
      </c>
      <c r="FC310" s="523">
        <f t="shared" si="120"/>
        <v>0</v>
      </c>
      <c r="FD310" s="523">
        <f t="shared" si="120"/>
        <v>0</v>
      </c>
      <c r="FE310" s="523">
        <f t="shared" si="120"/>
        <v>0</v>
      </c>
      <c r="FF310" s="523">
        <f t="shared" si="120"/>
        <v>0</v>
      </c>
      <c r="FG310" s="523">
        <f t="shared" si="120"/>
        <v>0</v>
      </c>
      <c r="FH310" s="523">
        <f t="shared" si="120"/>
        <v>0</v>
      </c>
      <c r="FI310" s="523">
        <f t="shared" si="120"/>
        <v>0</v>
      </c>
      <c r="FJ310" s="523">
        <f t="shared" si="120"/>
        <v>0</v>
      </c>
      <c r="FK310" s="523">
        <f t="shared" si="120"/>
        <v>0</v>
      </c>
      <c r="FM310" s="523">
        <f t="shared" si="121"/>
        <v>0</v>
      </c>
      <c r="FN310" s="523">
        <f t="shared" si="121"/>
        <v>0</v>
      </c>
      <c r="FO310" s="523">
        <f t="shared" si="121"/>
        <v>0</v>
      </c>
      <c r="FP310" s="523">
        <f t="shared" si="121"/>
        <v>0</v>
      </c>
      <c r="FQ310" s="523">
        <f t="shared" si="121"/>
        <v>0</v>
      </c>
      <c r="FR310" s="523">
        <f t="shared" si="121"/>
        <v>0</v>
      </c>
      <c r="FS310" s="523">
        <f t="shared" si="121"/>
        <v>0</v>
      </c>
      <c r="FT310" s="523">
        <f t="shared" si="121"/>
        <v>0</v>
      </c>
      <c r="FU310" s="523">
        <f t="shared" si="121"/>
        <v>0</v>
      </c>
      <c r="FV310" s="523">
        <f t="shared" si="121"/>
        <v>0</v>
      </c>
      <c r="FW310" s="523">
        <f t="shared" si="121"/>
        <v>0</v>
      </c>
      <c r="FX310" s="523">
        <f t="shared" si="121"/>
        <v>0</v>
      </c>
    </row>
    <row r="311" spans="1:180" ht="13.8">
      <c r="B311" s="192"/>
      <c r="C311" s="880"/>
      <c r="D311" s="825"/>
      <c r="E311" s="825"/>
      <c r="F311" s="825"/>
      <c r="G311" s="857"/>
      <c r="H311" s="825"/>
      <c r="I311" s="825"/>
      <c r="J311" s="789"/>
      <c r="K311" s="877"/>
      <c r="L311" s="878"/>
      <c r="M311" s="878"/>
      <c r="N311" s="879"/>
      <c r="O311" s="786"/>
      <c r="P311" s="787"/>
      <c r="Q311" s="787"/>
      <c r="R311" s="788"/>
      <c r="S311" s="802"/>
      <c r="T311" s="802"/>
      <c r="U311" s="803"/>
      <c r="V311" s="799"/>
      <c r="W311" s="669"/>
      <c r="X311" s="669"/>
      <c r="Y311" s="670"/>
      <c r="Z311" s="856"/>
      <c r="AA311" s="856"/>
      <c r="AB311" s="856"/>
      <c r="AC311" s="856"/>
      <c r="AD311" s="804"/>
      <c r="AE311" s="805"/>
      <c r="AF311" s="806"/>
      <c r="AG311" s="786"/>
      <c r="AH311" s="792"/>
      <c r="AI311" s="792"/>
      <c r="AJ311" s="793"/>
      <c r="AK311" s="797"/>
      <c r="AL311" s="798"/>
      <c r="AM311" s="798"/>
      <c r="AN311" s="798"/>
      <c r="AO311" s="784"/>
      <c r="AP311" s="784"/>
      <c r="AQ311" s="785"/>
      <c r="AR311" s="66"/>
      <c r="AS311" s="172"/>
      <c r="AT311" s="172"/>
      <c r="AU311" s="172"/>
      <c r="AW311" s="605" t="s">
        <v>700</v>
      </c>
      <c r="BQ311" s="523">
        <f t="shared" si="114"/>
        <v>0</v>
      </c>
      <c r="BR311" s="523">
        <f t="shared" si="114"/>
        <v>0</v>
      </c>
      <c r="BS311" s="523">
        <f t="shared" si="114"/>
        <v>0</v>
      </c>
      <c r="BT311" s="523">
        <f t="shared" si="114"/>
        <v>0</v>
      </c>
      <c r="BU311" s="523">
        <f t="shared" si="114"/>
        <v>0</v>
      </c>
      <c r="BV311" s="523">
        <f t="shared" si="114"/>
        <v>0</v>
      </c>
      <c r="BW311" s="523">
        <f t="shared" si="114"/>
        <v>0</v>
      </c>
      <c r="BX311" s="523">
        <f t="shared" si="114"/>
        <v>0</v>
      </c>
      <c r="BY311" s="523">
        <f t="shared" si="114"/>
        <v>0</v>
      </c>
      <c r="BZ311" s="523">
        <f t="shared" si="114"/>
        <v>0</v>
      </c>
      <c r="CA311" s="523">
        <f t="shared" si="114"/>
        <v>0</v>
      </c>
      <c r="CB311" s="523">
        <f t="shared" si="114"/>
        <v>0</v>
      </c>
      <c r="CC311" s="524">
        <v>6</v>
      </c>
      <c r="CD311" s="525" t="str">
        <f t="shared" si="115"/>
        <v/>
      </c>
      <c r="CE311" s="525" t="str">
        <f t="shared" si="115"/>
        <v/>
      </c>
      <c r="CF311" s="525" t="str">
        <f t="shared" si="115"/>
        <v/>
      </c>
      <c r="CG311" s="525" t="str">
        <f t="shared" si="115"/>
        <v/>
      </c>
      <c r="CH311" s="525" t="str">
        <f t="shared" si="115"/>
        <v/>
      </c>
      <c r="CI311" s="525" t="str">
        <f t="shared" si="115"/>
        <v/>
      </c>
      <c r="CJ311" s="525" t="str">
        <f t="shared" si="115"/>
        <v/>
      </c>
      <c r="CK311" s="525" t="str">
        <f t="shared" si="115"/>
        <v/>
      </c>
      <c r="CL311" s="525" t="str">
        <f t="shared" si="115"/>
        <v/>
      </c>
      <c r="CM311" s="525" t="str">
        <f t="shared" si="115"/>
        <v/>
      </c>
      <c r="CN311" s="525" t="str">
        <f t="shared" si="115"/>
        <v/>
      </c>
      <c r="CO311" s="525" t="str">
        <f t="shared" si="115"/>
        <v/>
      </c>
      <c r="CQ311" s="519">
        <v>6</v>
      </c>
      <c r="CR311" s="159" t="str">
        <f>CI307&amp;" "&amp;CI308&amp;" "&amp;CI309&amp;" "&amp;CI310&amp;" "&amp;CI311&amp;" "&amp;CI312&amp;" "&amp;CI313&amp;" "&amp;CI314&amp;" "&amp;CI315&amp;" "&amp;CI316</f>
        <v/>
      </c>
      <c r="CZ311" s="523">
        <f t="shared" si="116"/>
        <v>0</v>
      </c>
      <c r="DA311" s="523">
        <f t="shared" si="116"/>
        <v>0</v>
      </c>
      <c r="DB311" s="523">
        <f t="shared" si="116"/>
        <v>0</v>
      </c>
      <c r="DC311" s="523">
        <f t="shared" si="116"/>
        <v>0</v>
      </c>
      <c r="DD311" s="523">
        <f t="shared" si="116"/>
        <v>0</v>
      </c>
      <c r="DE311" s="523">
        <f t="shared" si="116"/>
        <v>0</v>
      </c>
      <c r="DF311" s="523">
        <f t="shared" si="116"/>
        <v>0</v>
      </c>
      <c r="DG311" s="523">
        <f t="shared" si="116"/>
        <v>0</v>
      </c>
      <c r="DH311" s="523">
        <f t="shared" si="116"/>
        <v>0</v>
      </c>
      <c r="DI311" s="523">
        <f t="shared" si="116"/>
        <v>0</v>
      </c>
      <c r="DJ311" s="523">
        <f t="shared" si="116"/>
        <v>0</v>
      </c>
      <c r="DK311" s="523">
        <f t="shared" si="116"/>
        <v>0</v>
      </c>
      <c r="DM311" s="523">
        <f t="shared" si="117"/>
        <v>0</v>
      </c>
      <c r="DN311" s="523">
        <f t="shared" si="117"/>
        <v>0</v>
      </c>
      <c r="DO311" s="523">
        <f t="shared" si="117"/>
        <v>0</v>
      </c>
      <c r="DP311" s="523">
        <f t="shared" si="117"/>
        <v>0</v>
      </c>
      <c r="DQ311" s="523">
        <f t="shared" si="117"/>
        <v>0</v>
      </c>
      <c r="DR311" s="523">
        <f t="shared" si="117"/>
        <v>0</v>
      </c>
      <c r="DS311" s="523">
        <f t="shared" si="117"/>
        <v>0</v>
      </c>
      <c r="DT311" s="523">
        <f t="shared" si="117"/>
        <v>0</v>
      </c>
      <c r="DU311" s="523">
        <f t="shared" si="117"/>
        <v>0</v>
      </c>
      <c r="DV311" s="523">
        <f t="shared" si="117"/>
        <v>0</v>
      </c>
      <c r="DW311" s="523">
        <f t="shared" si="117"/>
        <v>0</v>
      </c>
      <c r="DX311" s="523">
        <f t="shared" si="117"/>
        <v>0</v>
      </c>
      <c r="DZ311" s="523">
        <f t="shared" si="118"/>
        <v>0</v>
      </c>
      <c r="EA311" s="523">
        <f t="shared" si="118"/>
        <v>0</v>
      </c>
      <c r="EB311" s="523">
        <f t="shared" si="118"/>
        <v>0</v>
      </c>
      <c r="EC311" s="523">
        <f t="shared" si="118"/>
        <v>0</v>
      </c>
      <c r="ED311" s="523">
        <f t="shared" si="118"/>
        <v>0</v>
      </c>
      <c r="EE311" s="523">
        <f t="shared" si="118"/>
        <v>0</v>
      </c>
      <c r="EF311" s="523">
        <f t="shared" si="118"/>
        <v>0</v>
      </c>
      <c r="EG311" s="523">
        <f t="shared" si="118"/>
        <v>0</v>
      </c>
      <c r="EH311" s="523">
        <f t="shared" si="118"/>
        <v>0</v>
      </c>
      <c r="EI311" s="523">
        <f t="shared" si="118"/>
        <v>0</v>
      </c>
      <c r="EJ311" s="523">
        <f t="shared" si="118"/>
        <v>0</v>
      </c>
      <c r="EK311" s="523">
        <f t="shared" si="118"/>
        <v>0</v>
      </c>
      <c r="EM311" s="523">
        <f t="shared" si="119"/>
        <v>0</v>
      </c>
      <c r="EN311" s="523">
        <f t="shared" si="119"/>
        <v>0</v>
      </c>
      <c r="EO311" s="523">
        <f t="shared" si="119"/>
        <v>0</v>
      </c>
      <c r="EP311" s="523">
        <f t="shared" si="119"/>
        <v>0</v>
      </c>
      <c r="EQ311" s="523">
        <f t="shared" si="119"/>
        <v>0</v>
      </c>
      <c r="ER311" s="523">
        <f t="shared" si="119"/>
        <v>0</v>
      </c>
      <c r="ES311" s="523">
        <f t="shared" si="119"/>
        <v>0</v>
      </c>
      <c r="ET311" s="523">
        <f t="shared" si="119"/>
        <v>0</v>
      </c>
      <c r="EU311" s="523">
        <f t="shared" si="119"/>
        <v>0</v>
      </c>
      <c r="EV311" s="523">
        <f t="shared" si="119"/>
        <v>0</v>
      </c>
      <c r="EW311" s="523">
        <f t="shared" si="119"/>
        <v>0</v>
      </c>
      <c r="EX311" s="523">
        <f t="shared" si="119"/>
        <v>0</v>
      </c>
      <c r="EZ311" s="523">
        <f t="shared" si="120"/>
        <v>0</v>
      </c>
      <c r="FA311" s="523">
        <f t="shared" si="120"/>
        <v>0</v>
      </c>
      <c r="FB311" s="523">
        <f t="shared" si="120"/>
        <v>0</v>
      </c>
      <c r="FC311" s="523">
        <f t="shared" si="120"/>
        <v>0</v>
      </c>
      <c r="FD311" s="523">
        <f t="shared" si="120"/>
        <v>0</v>
      </c>
      <c r="FE311" s="523">
        <f t="shared" si="120"/>
        <v>0</v>
      </c>
      <c r="FF311" s="523">
        <f t="shared" si="120"/>
        <v>0</v>
      </c>
      <c r="FG311" s="523">
        <f t="shared" si="120"/>
        <v>0</v>
      </c>
      <c r="FH311" s="523">
        <f t="shared" si="120"/>
        <v>0</v>
      </c>
      <c r="FI311" s="523">
        <f t="shared" si="120"/>
        <v>0</v>
      </c>
      <c r="FJ311" s="523">
        <f t="shared" si="120"/>
        <v>0</v>
      </c>
      <c r="FK311" s="523">
        <f t="shared" si="120"/>
        <v>0</v>
      </c>
      <c r="FM311" s="523">
        <f t="shared" si="121"/>
        <v>0</v>
      </c>
      <c r="FN311" s="523">
        <f t="shared" si="121"/>
        <v>0</v>
      </c>
      <c r="FO311" s="523">
        <f t="shared" si="121"/>
        <v>0</v>
      </c>
      <c r="FP311" s="523">
        <f t="shared" si="121"/>
        <v>0</v>
      </c>
      <c r="FQ311" s="523">
        <f t="shared" si="121"/>
        <v>0</v>
      </c>
      <c r="FR311" s="523">
        <f t="shared" si="121"/>
        <v>0</v>
      </c>
      <c r="FS311" s="523">
        <f t="shared" si="121"/>
        <v>0</v>
      </c>
      <c r="FT311" s="523">
        <f t="shared" si="121"/>
        <v>0</v>
      </c>
      <c r="FU311" s="523">
        <f t="shared" si="121"/>
        <v>0</v>
      </c>
      <c r="FV311" s="523">
        <f t="shared" si="121"/>
        <v>0</v>
      </c>
      <c r="FW311" s="523">
        <f t="shared" si="121"/>
        <v>0</v>
      </c>
      <c r="FX311" s="523">
        <f t="shared" si="121"/>
        <v>0</v>
      </c>
    </row>
    <row r="312" spans="1:180" ht="13.8">
      <c r="B312" s="192"/>
      <c r="C312" s="880"/>
      <c r="D312" s="825"/>
      <c r="E312" s="825"/>
      <c r="F312" s="825"/>
      <c r="G312" s="857"/>
      <c r="H312" s="825"/>
      <c r="I312" s="825"/>
      <c r="J312" s="789"/>
      <c r="K312" s="528"/>
      <c r="L312" s="529"/>
      <c r="M312" s="529"/>
      <c r="N312" s="530"/>
      <c r="O312" s="531"/>
      <c r="P312" s="529"/>
      <c r="Q312" s="529"/>
      <c r="R312" s="530"/>
      <c r="S312" s="531"/>
      <c r="T312" s="529"/>
      <c r="U312" s="532"/>
      <c r="V312" s="799"/>
      <c r="W312" s="669"/>
      <c r="X312" s="669"/>
      <c r="Y312" s="670"/>
      <c r="Z312" s="856"/>
      <c r="AA312" s="856"/>
      <c r="AB312" s="856"/>
      <c r="AC312" s="856"/>
      <c r="AD312" s="852"/>
      <c r="AE312" s="790"/>
      <c r="AF312" s="791"/>
      <c r="AG312" s="786"/>
      <c r="AH312" s="792"/>
      <c r="AI312" s="792"/>
      <c r="AJ312" s="793"/>
      <c r="AK312" s="797"/>
      <c r="AL312" s="798"/>
      <c r="AM312" s="798"/>
      <c r="AN312" s="798"/>
      <c r="AO312" s="784"/>
      <c r="AP312" s="784"/>
      <c r="AQ312" s="785"/>
      <c r="AR312" s="66"/>
      <c r="AS312" s="172"/>
      <c r="AT312" s="172"/>
      <c r="AU312" s="172"/>
      <c r="AW312" s="605" t="s">
        <v>701</v>
      </c>
      <c r="BQ312" s="523">
        <f t="shared" si="114"/>
        <v>0</v>
      </c>
      <c r="BR312" s="523">
        <f t="shared" si="114"/>
        <v>0</v>
      </c>
      <c r="BS312" s="523">
        <f t="shared" si="114"/>
        <v>0</v>
      </c>
      <c r="BT312" s="523">
        <f t="shared" si="114"/>
        <v>0</v>
      </c>
      <c r="BU312" s="523">
        <f t="shared" si="114"/>
        <v>0</v>
      </c>
      <c r="BV312" s="523">
        <f t="shared" si="114"/>
        <v>0</v>
      </c>
      <c r="BW312" s="523">
        <f t="shared" si="114"/>
        <v>0</v>
      </c>
      <c r="BX312" s="523">
        <f t="shared" si="114"/>
        <v>0</v>
      </c>
      <c r="BY312" s="523">
        <f t="shared" si="114"/>
        <v>0</v>
      </c>
      <c r="BZ312" s="523">
        <f t="shared" si="114"/>
        <v>0</v>
      </c>
      <c r="CA312" s="523">
        <f t="shared" si="114"/>
        <v>0</v>
      </c>
      <c r="CB312" s="523">
        <f t="shared" si="114"/>
        <v>0</v>
      </c>
      <c r="CC312" s="524">
        <v>7</v>
      </c>
      <c r="CD312" s="525" t="str">
        <f t="shared" si="115"/>
        <v/>
      </c>
      <c r="CE312" s="525" t="str">
        <f t="shared" si="115"/>
        <v/>
      </c>
      <c r="CF312" s="525" t="str">
        <f t="shared" si="115"/>
        <v/>
      </c>
      <c r="CG312" s="525" t="str">
        <f t="shared" si="115"/>
        <v/>
      </c>
      <c r="CH312" s="525" t="str">
        <f t="shared" si="115"/>
        <v/>
      </c>
      <c r="CI312" s="525" t="str">
        <f t="shared" si="115"/>
        <v/>
      </c>
      <c r="CJ312" s="525" t="str">
        <f t="shared" si="115"/>
        <v/>
      </c>
      <c r="CK312" s="525" t="str">
        <f t="shared" si="115"/>
        <v/>
      </c>
      <c r="CL312" s="525" t="str">
        <f t="shared" si="115"/>
        <v/>
      </c>
      <c r="CM312" s="525" t="str">
        <f t="shared" si="115"/>
        <v/>
      </c>
      <c r="CN312" s="525" t="str">
        <f t="shared" si="115"/>
        <v/>
      </c>
      <c r="CO312" s="525" t="str">
        <f t="shared" si="115"/>
        <v/>
      </c>
      <c r="CQ312" s="519">
        <v>7</v>
      </c>
      <c r="CR312" s="159" t="str">
        <f>CJ307&amp;" "&amp;CJ308&amp;" "&amp;CJ309&amp;" "&amp;CJ310&amp;" "&amp;CJ311&amp;" "&amp;CJ312&amp;" "&amp;CJ313&amp;" "&amp;CJ314&amp;" "&amp;CJ315&amp;" "&amp;CJ316</f>
        <v/>
      </c>
      <c r="CZ312" s="523">
        <f t="shared" si="116"/>
        <v>0</v>
      </c>
      <c r="DA312" s="523">
        <f t="shared" si="116"/>
        <v>0</v>
      </c>
      <c r="DB312" s="523">
        <f t="shared" si="116"/>
        <v>0</v>
      </c>
      <c r="DC312" s="523">
        <f t="shared" si="116"/>
        <v>0</v>
      </c>
      <c r="DD312" s="523">
        <f t="shared" si="116"/>
        <v>0</v>
      </c>
      <c r="DE312" s="523">
        <f t="shared" si="116"/>
        <v>0</v>
      </c>
      <c r="DF312" s="523">
        <f t="shared" si="116"/>
        <v>0</v>
      </c>
      <c r="DG312" s="523">
        <f t="shared" si="116"/>
        <v>0</v>
      </c>
      <c r="DH312" s="523">
        <f t="shared" si="116"/>
        <v>0</v>
      </c>
      <c r="DI312" s="523">
        <f t="shared" si="116"/>
        <v>0</v>
      </c>
      <c r="DJ312" s="523">
        <f t="shared" si="116"/>
        <v>0</v>
      </c>
      <c r="DK312" s="523">
        <f t="shared" si="116"/>
        <v>0</v>
      </c>
      <c r="DM312" s="523">
        <f t="shared" si="117"/>
        <v>0</v>
      </c>
      <c r="DN312" s="523">
        <f t="shared" si="117"/>
        <v>0</v>
      </c>
      <c r="DO312" s="523">
        <f t="shared" si="117"/>
        <v>0</v>
      </c>
      <c r="DP312" s="523">
        <f t="shared" si="117"/>
        <v>0</v>
      </c>
      <c r="DQ312" s="523">
        <f t="shared" si="117"/>
        <v>0</v>
      </c>
      <c r="DR312" s="523">
        <f t="shared" si="117"/>
        <v>0</v>
      </c>
      <c r="DS312" s="523">
        <f t="shared" si="117"/>
        <v>0</v>
      </c>
      <c r="DT312" s="523">
        <f t="shared" si="117"/>
        <v>0</v>
      </c>
      <c r="DU312" s="523">
        <f t="shared" si="117"/>
        <v>0</v>
      </c>
      <c r="DV312" s="523">
        <f t="shared" si="117"/>
        <v>0</v>
      </c>
      <c r="DW312" s="523">
        <f t="shared" si="117"/>
        <v>0</v>
      </c>
      <c r="DX312" s="523">
        <f t="shared" si="117"/>
        <v>0</v>
      </c>
      <c r="DZ312" s="523">
        <f t="shared" si="118"/>
        <v>0</v>
      </c>
      <c r="EA312" s="523">
        <f t="shared" si="118"/>
        <v>0</v>
      </c>
      <c r="EB312" s="523">
        <f t="shared" si="118"/>
        <v>0</v>
      </c>
      <c r="EC312" s="523">
        <f t="shared" si="118"/>
        <v>0</v>
      </c>
      <c r="ED312" s="523">
        <f t="shared" si="118"/>
        <v>0</v>
      </c>
      <c r="EE312" s="523">
        <f t="shared" si="118"/>
        <v>0</v>
      </c>
      <c r="EF312" s="523">
        <f t="shared" si="118"/>
        <v>0</v>
      </c>
      <c r="EG312" s="523">
        <f t="shared" si="118"/>
        <v>0</v>
      </c>
      <c r="EH312" s="523">
        <f t="shared" si="118"/>
        <v>0</v>
      </c>
      <c r="EI312" s="523">
        <f t="shared" si="118"/>
        <v>0</v>
      </c>
      <c r="EJ312" s="523">
        <f t="shared" si="118"/>
        <v>0</v>
      </c>
      <c r="EK312" s="523">
        <f t="shared" si="118"/>
        <v>0</v>
      </c>
      <c r="EM312" s="523">
        <f t="shared" si="119"/>
        <v>0</v>
      </c>
      <c r="EN312" s="523">
        <f t="shared" si="119"/>
        <v>0</v>
      </c>
      <c r="EO312" s="523">
        <f t="shared" si="119"/>
        <v>0</v>
      </c>
      <c r="EP312" s="523">
        <f t="shared" si="119"/>
        <v>0</v>
      </c>
      <c r="EQ312" s="523">
        <f t="shared" si="119"/>
        <v>0</v>
      </c>
      <c r="ER312" s="523">
        <f t="shared" si="119"/>
        <v>0</v>
      </c>
      <c r="ES312" s="523">
        <f t="shared" si="119"/>
        <v>0</v>
      </c>
      <c r="ET312" s="523">
        <f t="shared" si="119"/>
        <v>0</v>
      </c>
      <c r="EU312" s="523">
        <f t="shared" si="119"/>
        <v>0</v>
      </c>
      <c r="EV312" s="523">
        <f t="shared" si="119"/>
        <v>0</v>
      </c>
      <c r="EW312" s="523">
        <f t="shared" si="119"/>
        <v>0</v>
      </c>
      <c r="EX312" s="523">
        <f t="shared" si="119"/>
        <v>0</v>
      </c>
      <c r="EZ312" s="523">
        <f t="shared" si="120"/>
        <v>0</v>
      </c>
      <c r="FA312" s="523">
        <f t="shared" si="120"/>
        <v>0</v>
      </c>
      <c r="FB312" s="523">
        <f t="shared" si="120"/>
        <v>0</v>
      </c>
      <c r="FC312" s="523">
        <f t="shared" si="120"/>
        <v>0</v>
      </c>
      <c r="FD312" s="523">
        <f t="shared" si="120"/>
        <v>0</v>
      </c>
      <c r="FE312" s="523">
        <f t="shared" si="120"/>
        <v>0</v>
      </c>
      <c r="FF312" s="523">
        <f t="shared" si="120"/>
        <v>0</v>
      </c>
      <c r="FG312" s="523">
        <f t="shared" si="120"/>
        <v>0</v>
      </c>
      <c r="FH312" s="523">
        <f t="shared" si="120"/>
        <v>0</v>
      </c>
      <c r="FI312" s="523">
        <f t="shared" si="120"/>
        <v>0</v>
      </c>
      <c r="FJ312" s="523">
        <f t="shared" si="120"/>
        <v>0</v>
      </c>
      <c r="FK312" s="523">
        <f t="shared" si="120"/>
        <v>0</v>
      </c>
      <c r="FM312" s="523">
        <f t="shared" si="121"/>
        <v>0</v>
      </c>
      <c r="FN312" s="523">
        <f t="shared" si="121"/>
        <v>0</v>
      </c>
      <c r="FO312" s="523">
        <f t="shared" si="121"/>
        <v>0</v>
      </c>
      <c r="FP312" s="523">
        <f t="shared" si="121"/>
        <v>0</v>
      </c>
      <c r="FQ312" s="523">
        <f t="shared" si="121"/>
        <v>0</v>
      </c>
      <c r="FR312" s="523">
        <f t="shared" si="121"/>
        <v>0</v>
      </c>
      <c r="FS312" s="523">
        <f t="shared" si="121"/>
        <v>0</v>
      </c>
      <c r="FT312" s="523">
        <f t="shared" si="121"/>
        <v>0</v>
      </c>
      <c r="FU312" s="523">
        <f t="shared" si="121"/>
        <v>0</v>
      </c>
      <c r="FV312" s="523">
        <f t="shared" si="121"/>
        <v>0</v>
      </c>
      <c r="FW312" s="523">
        <f t="shared" si="121"/>
        <v>0</v>
      </c>
      <c r="FX312" s="523">
        <f t="shared" si="121"/>
        <v>0</v>
      </c>
    </row>
    <row r="313" spans="1:180" ht="14.4" thickBot="1">
      <c r="B313" s="192"/>
      <c r="C313" s="907"/>
      <c r="D313" s="908"/>
      <c r="E313" s="908"/>
      <c r="F313" s="908"/>
      <c r="G313" s="909"/>
      <c r="H313" s="908"/>
      <c r="I313" s="908"/>
      <c r="J313" s="910"/>
      <c r="K313" s="533"/>
      <c r="L313" s="534"/>
      <c r="M313" s="534"/>
      <c r="N313" s="535"/>
      <c r="O313" s="536"/>
      <c r="P313" s="534"/>
      <c r="Q313" s="534"/>
      <c r="R313" s="534"/>
      <c r="S313" s="537"/>
      <c r="T313" s="538"/>
      <c r="U313" s="539"/>
      <c r="V313" s="926"/>
      <c r="W313" s="927"/>
      <c r="X313" s="927"/>
      <c r="Y313" s="928"/>
      <c r="Z313" s="929"/>
      <c r="AA313" s="929"/>
      <c r="AB313" s="929"/>
      <c r="AC313" s="929"/>
      <c r="AD313" s="889"/>
      <c r="AE313" s="890"/>
      <c r="AF313" s="891"/>
      <c r="AG313" s="892"/>
      <c r="AH313" s="890"/>
      <c r="AI313" s="890"/>
      <c r="AJ313" s="891"/>
      <c r="AK313" s="893"/>
      <c r="AL313" s="894"/>
      <c r="AM313" s="894"/>
      <c r="AN313" s="894"/>
      <c r="AO313" s="919"/>
      <c r="AP313" s="919"/>
      <c r="AQ313" s="920"/>
      <c r="AR313" s="67"/>
      <c r="AS313" s="172"/>
      <c r="AT313" s="172"/>
      <c r="AU313" s="172"/>
      <c r="AW313" s="605" t="s">
        <v>702</v>
      </c>
      <c r="BQ313" s="523">
        <f t="shared" si="114"/>
        <v>0</v>
      </c>
      <c r="BR313" s="523">
        <f t="shared" si="114"/>
        <v>0</v>
      </c>
      <c r="BS313" s="523">
        <f t="shared" si="114"/>
        <v>0</v>
      </c>
      <c r="BT313" s="523">
        <f t="shared" si="114"/>
        <v>0</v>
      </c>
      <c r="BU313" s="523">
        <f t="shared" si="114"/>
        <v>0</v>
      </c>
      <c r="BV313" s="523">
        <f t="shared" si="114"/>
        <v>0</v>
      </c>
      <c r="BW313" s="523">
        <f t="shared" si="114"/>
        <v>0</v>
      </c>
      <c r="BX313" s="523">
        <f t="shared" si="114"/>
        <v>0</v>
      </c>
      <c r="BY313" s="523">
        <f t="shared" si="114"/>
        <v>0</v>
      </c>
      <c r="BZ313" s="523">
        <f t="shared" si="114"/>
        <v>0</v>
      </c>
      <c r="CA313" s="523">
        <f t="shared" si="114"/>
        <v>0</v>
      </c>
      <c r="CB313" s="523">
        <f t="shared" si="114"/>
        <v>0</v>
      </c>
      <c r="CC313" s="524">
        <v>8</v>
      </c>
      <c r="CD313" s="525" t="str">
        <f t="shared" si="115"/>
        <v/>
      </c>
      <c r="CE313" s="525" t="str">
        <f t="shared" si="115"/>
        <v/>
      </c>
      <c r="CF313" s="525" t="str">
        <f t="shared" si="115"/>
        <v/>
      </c>
      <c r="CG313" s="525" t="str">
        <f t="shared" si="115"/>
        <v/>
      </c>
      <c r="CH313" s="525" t="str">
        <f t="shared" si="115"/>
        <v/>
      </c>
      <c r="CI313" s="525" t="str">
        <f t="shared" si="115"/>
        <v/>
      </c>
      <c r="CJ313" s="525" t="str">
        <f t="shared" si="115"/>
        <v/>
      </c>
      <c r="CK313" s="525" t="str">
        <f t="shared" si="115"/>
        <v/>
      </c>
      <c r="CL313" s="525" t="str">
        <f t="shared" si="115"/>
        <v/>
      </c>
      <c r="CM313" s="525" t="str">
        <f t="shared" si="115"/>
        <v/>
      </c>
      <c r="CN313" s="525" t="str">
        <f t="shared" si="115"/>
        <v/>
      </c>
      <c r="CO313" s="525" t="str">
        <f t="shared" si="115"/>
        <v/>
      </c>
      <c r="CQ313" s="519">
        <v>8</v>
      </c>
      <c r="CR313" s="159" t="str">
        <f>CK307&amp;" "&amp;CK308&amp;" "&amp;CK309&amp;" "&amp;CK310&amp;" "&amp;CK311&amp;" "&amp;CK312&amp;" "&amp;CK313&amp;" "&amp;CK314&amp;" "&amp;CK315&amp;" "&amp;CK316</f>
        <v/>
      </c>
      <c r="CZ313" s="523">
        <f t="shared" si="116"/>
        <v>0</v>
      </c>
      <c r="DA313" s="523">
        <f t="shared" si="116"/>
        <v>0</v>
      </c>
      <c r="DB313" s="523">
        <f t="shared" si="116"/>
        <v>0</v>
      </c>
      <c r="DC313" s="523">
        <f t="shared" si="116"/>
        <v>0</v>
      </c>
      <c r="DD313" s="523">
        <f t="shared" si="116"/>
        <v>0</v>
      </c>
      <c r="DE313" s="523">
        <f t="shared" si="116"/>
        <v>0</v>
      </c>
      <c r="DF313" s="523">
        <f t="shared" si="116"/>
        <v>0</v>
      </c>
      <c r="DG313" s="523">
        <f t="shared" si="116"/>
        <v>0</v>
      </c>
      <c r="DH313" s="523">
        <f t="shared" si="116"/>
        <v>0</v>
      </c>
      <c r="DI313" s="523">
        <f t="shared" si="116"/>
        <v>0</v>
      </c>
      <c r="DJ313" s="523">
        <f t="shared" si="116"/>
        <v>0</v>
      </c>
      <c r="DK313" s="523">
        <f t="shared" si="116"/>
        <v>0</v>
      </c>
      <c r="DM313" s="523">
        <f t="shared" si="117"/>
        <v>0</v>
      </c>
      <c r="DN313" s="523">
        <f t="shared" si="117"/>
        <v>0</v>
      </c>
      <c r="DO313" s="523">
        <f t="shared" si="117"/>
        <v>0</v>
      </c>
      <c r="DP313" s="523">
        <f t="shared" si="117"/>
        <v>0</v>
      </c>
      <c r="DQ313" s="523">
        <f t="shared" si="117"/>
        <v>0</v>
      </c>
      <c r="DR313" s="523">
        <f t="shared" si="117"/>
        <v>0</v>
      </c>
      <c r="DS313" s="523">
        <f t="shared" si="117"/>
        <v>0</v>
      </c>
      <c r="DT313" s="523">
        <f t="shared" si="117"/>
        <v>0</v>
      </c>
      <c r="DU313" s="523">
        <f t="shared" si="117"/>
        <v>0</v>
      </c>
      <c r="DV313" s="523">
        <f t="shared" si="117"/>
        <v>0</v>
      </c>
      <c r="DW313" s="523">
        <f t="shared" si="117"/>
        <v>0</v>
      </c>
      <c r="DX313" s="523">
        <f t="shared" si="117"/>
        <v>0</v>
      </c>
      <c r="DZ313" s="523">
        <f t="shared" si="118"/>
        <v>0</v>
      </c>
      <c r="EA313" s="523">
        <f t="shared" si="118"/>
        <v>0</v>
      </c>
      <c r="EB313" s="523">
        <f t="shared" si="118"/>
        <v>0</v>
      </c>
      <c r="EC313" s="523">
        <f t="shared" si="118"/>
        <v>0</v>
      </c>
      <c r="ED313" s="523">
        <f t="shared" si="118"/>
        <v>0</v>
      </c>
      <c r="EE313" s="523">
        <f t="shared" si="118"/>
        <v>0</v>
      </c>
      <c r="EF313" s="523">
        <f t="shared" si="118"/>
        <v>0</v>
      </c>
      <c r="EG313" s="523">
        <f t="shared" si="118"/>
        <v>0</v>
      </c>
      <c r="EH313" s="523">
        <f t="shared" si="118"/>
        <v>0</v>
      </c>
      <c r="EI313" s="523">
        <f t="shared" si="118"/>
        <v>0</v>
      </c>
      <c r="EJ313" s="523">
        <f t="shared" si="118"/>
        <v>0</v>
      </c>
      <c r="EK313" s="523">
        <f t="shared" si="118"/>
        <v>0</v>
      </c>
      <c r="EM313" s="523">
        <f t="shared" si="119"/>
        <v>0</v>
      </c>
      <c r="EN313" s="523">
        <f t="shared" si="119"/>
        <v>0</v>
      </c>
      <c r="EO313" s="523">
        <f t="shared" si="119"/>
        <v>0</v>
      </c>
      <c r="EP313" s="523">
        <f t="shared" si="119"/>
        <v>0</v>
      </c>
      <c r="EQ313" s="523">
        <f t="shared" si="119"/>
        <v>0</v>
      </c>
      <c r="ER313" s="523">
        <f t="shared" si="119"/>
        <v>0</v>
      </c>
      <c r="ES313" s="523">
        <f t="shared" si="119"/>
        <v>0</v>
      </c>
      <c r="ET313" s="523">
        <f t="shared" si="119"/>
        <v>0</v>
      </c>
      <c r="EU313" s="523">
        <f t="shared" si="119"/>
        <v>0</v>
      </c>
      <c r="EV313" s="523">
        <f t="shared" si="119"/>
        <v>0</v>
      </c>
      <c r="EW313" s="523">
        <f t="shared" si="119"/>
        <v>0</v>
      </c>
      <c r="EX313" s="523">
        <f t="shared" si="119"/>
        <v>0</v>
      </c>
      <c r="EZ313" s="523">
        <f t="shared" si="120"/>
        <v>0</v>
      </c>
      <c r="FA313" s="523">
        <f t="shared" si="120"/>
        <v>0</v>
      </c>
      <c r="FB313" s="523">
        <f t="shared" si="120"/>
        <v>0</v>
      </c>
      <c r="FC313" s="523">
        <f t="shared" si="120"/>
        <v>0</v>
      </c>
      <c r="FD313" s="523">
        <f t="shared" si="120"/>
        <v>0</v>
      </c>
      <c r="FE313" s="523">
        <f t="shared" si="120"/>
        <v>0</v>
      </c>
      <c r="FF313" s="523">
        <f t="shared" si="120"/>
        <v>0</v>
      </c>
      <c r="FG313" s="523">
        <f t="shared" si="120"/>
        <v>0</v>
      </c>
      <c r="FH313" s="523">
        <f t="shared" si="120"/>
        <v>0</v>
      </c>
      <c r="FI313" s="523">
        <f t="shared" si="120"/>
        <v>0</v>
      </c>
      <c r="FJ313" s="523">
        <f t="shared" si="120"/>
        <v>0</v>
      </c>
      <c r="FK313" s="523">
        <f t="shared" si="120"/>
        <v>0</v>
      </c>
      <c r="FM313" s="523">
        <f t="shared" si="121"/>
        <v>0</v>
      </c>
      <c r="FN313" s="523">
        <f t="shared" si="121"/>
        <v>0</v>
      </c>
      <c r="FO313" s="523">
        <f t="shared" si="121"/>
        <v>0</v>
      </c>
      <c r="FP313" s="523">
        <f t="shared" si="121"/>
        <v>0</v>
      </c>
      <c r="FQ313" s="523">
        <f t="shared" si="121"/>
        <v>0</v>
      </c>
      <c r="FR313" s="523">
        <f t="shared" si="121"/>
        <v>0</v>
      </c>
      <c r="FS313" s="523">
        <f t="shared" si="121"/>
        <v>0</v>
      </c>
      <c r="FT313" s="523">
        <f t="shared" si="121"/>
        <v>0</v>
      </c>
      <c r="FU313" s="523">
        <f t="shared" si="121"/>
        <v>0</v>
      </c>
      <c r="FV313" s="523">
        <f t="shared" si="121"/>
        <v>0</v>
      </c>
      <c r="FW313" s="523">
        <f t="shared" si="121"/>
        <v>0</v>
      </c>
      <c r="FX313" s="523">
        <f t="shared" si="121"/>
        <v>0</v>
      </c>
    </row>
    <row r="314" spans="1:180" ht="14.4" thickBot="1">
      <c r="B314" s="192"/>
      <c r="C314" s="235"/>
      <c r="D314" s="389"/>
      <c r="E314" s="389"/>
      <c r="F314" s="389"/>
      <c r="G314" s="389"/>
      <c r="H314" s="389"/>
      <c r="I314" s="389"/>
      <c r="J314" s="389"/>
      <c r="K314" s="389"/>
      <c r="L314" s="389"/>
      <c r="M314" s="389"/>
      <c r="N314" s="389"/>
      <c r="O314" s="389"/>
      <c r="P314" s="389"/>
      <c r="Q314" s="389"/>
      <c r="R314" s="389"/>
      <c r="S314" s="389"/>
      <c r="T314" s="389"/>
      <c r="U314" s="389"/>
      <c r="V314" s="389"/>
      <c r="W314" s="389"/>
      <c r="X314" s="389"/>
      <c r="Y314" s="389"/>
      <c r="Z314" s="389"/>
      <c r="AA314" s="389"/>
      <c r="AB314" s="389"/>
      <c r="AC314" s="389"/>
      <c r="AD314" s="389"/>
      <c r="AE314" s="389"/>
      <c r="AF314" s="389"/>
      <c r="AG314" s="389"/>
      <c r="AH314" s="389"/>
      <c r="AI314" s="389"/>
      <c r="AJ314" s="389"/>
      <c r="AK314" s="389"/>
      <c r="AL314" s="389"/>
      <c r="AM314" s="389"/>
      <c r="AN314" s="389"/>
      <c r="AO314" s="389"/>
      <c r="AP314" s="389"/>
      <c r="AQ314" s="389"/>
      <c r="AR314" s="67"/>
      <c r="AS314" s="172"/>
      <c r="AT314" s="172"/>
      <c r="AU314" s="172"/>
      <c r="AW314" s="605" t="s">
        <v>703</v>
      </c>
      <c r="BQ314" s="523">
        <f t="shared" si="114"/>
        <v>0</v>
      </c>
      <c r="BR314" s="523">
        <f t="shared" si="114"/>
        <v>0</v>
      </c>
      <c r="BS314" s="523">
        <f t="shared" si="114"/>
        <v>0</v>
      </c>
      <c r="BT314" s="523">
        <f t="shared" si="114"/>
        <v>0</v>
      </c>
      <c r="BU314" s="523">
        <f t="shared" si="114"/>
        <v>0</v>
      </c>
      <c r="BV314" s="523">
        <f t="shared" si="114"/>
        <v>0</v>
      </c>
      <c r="BW314" s="523">
        <f t="shared" si="114"/>
        <v>0</v>
      </c>
      <c r="BX314" s="523">
        <f t="shared" si="114"/>
        <v>0</v>
      </c>
      <c r="BY314" s="523">
        <f t="shared" si="114"/>
        <v>0</v>
      </c>
      <c r="BZ314" s="523">
        <f t="shared" si="114"/>
        <v>0</v>
      </c>
      <c r="CA314" s="523">
        <f t="shared" si="114"/>
        <v>0</v>
      </c>
      <c r="CB314" s="523">
        <f t="shared" si="114"/>
        <v>0</v>
      </c>
      <c r="CC314" s="524">
        <v>9</v>
      </c>
      <c r="CD314" s="525" t="str">
        <f t="shared" si="115"/>
        <v/>
      </c>
      <c r="CE314" s="525" t="str">
        <f t="shared" si="115"/>
        <v/>
      </c>
      <c r="CF314" s="525" t="str">
        <f t="shared" si="115"/>
        <v/>
      </c>
      <c r="CG314" s="525" t="str">
        <f t="shared" si="115"/>
        <v/>
      </c>
      <c r="CH314" s="525" t="str">
        <f t="shared" si="115"/>
        <v/>
      </c>
      <c r="CI314" s="525" t="str">
        <f t="shared" si="115"/>
        <v/>
      </c>
      <c r="CJ314" s="525" t="str">
        <f t="shared" si="115"/>
        <v/>
      </c>
      <c r="CK314" s="525" t="str">
        <f t="shared" si="115"/>
        <v/>
      </c>
      <c r="CL314" s="525" t="str">
        <f t="shared" si="115"/>
        <v/>
      </c>
      <c r="CM314" s="525" t="str">
        <f t="shared" si="115"/>
        <v/>
      </c>
      <c r="CN314" s="525" t="str">
        <f t="shared" si="115"/>
        <v/>
      </c>
      <c r="CO314" s="525" t="str">
        <f t="shared" si="115"/>
        <v/>
      </c>
      <c r="CQ314" s="519">
        <v>9</v>
      </c>
      <c r="CR314" s="159" t="str">
        <f>CL307&amp;" "&amp;CL308&amp;" "&amp;CL309&amp;" "&amp;CL310&amp;" "&amp;CL311&amp;" "&amp;CL312&amp;" "&amp;CL313&amp;" "&amp;CL314&amp;" "&amp;CL315&amp;" "&amp;CL316</f>
        <v/>
      </c>
      <c r="CZ314" s="523">
        <f t="shared" si="116"/>
        <v>0</v>
      </c>
      <c r="DA314" s="523">
        <f t="shared" si="116"/>
        <v>0</v>
      </c>
      <c r="DB314" s="523">
        <f t="shared" si="116"/>
        <v>0</v>
      </c>
      <c r="DC314" s="523">
        <f t="shared" si="116"/>
        <v>0</v>
      </c>
      <c r="DD314" s="523">
        <f t="shared" si="116"/>
        <v>0</v>
      </c>
      <c r="DE314" s="523">
        <f t="shared" si="116"/>
        <v>0</v>
      </c>
      <c r="DF314" s="523">
        <f t="shared" si="116"/>
        <v>0</v>
      </c>
      <c r="DG314" s="523">
        <f t="shared" si="116"/>
        <v>0</v>
      </c>
      <c r="DH314" s="523">
        <f t="shared" si="116"/>
        <v>0</v>
      </c>
      <c r="DI314" s="523">
        <f t="shared" si="116"/>
        <v>0</v>
      </c>
      <c r="DJ314" s="523">
        <f t="shared" si="116"/>
        <v>0</v>
      </c>
      <c r="DK314" s="523">
        <f t="shared" si="116"/>
        <v>0</v>
      </c>
      <c r="DM314" s="523">
        <f t="shared" si="117"/>
        <v>0</v>
      </c>
      <c r="DN314" s="523">
        <f t="shared" si="117"/>
        <v>0</v>
      </c>
      <c r="DO314" s="523">
        <f t="shared" si="117"/>
        <v>0</v>
      </c>
      <c r="DP314" s="523">
        <f t="shared" si="117"/>
        <v>0</v>
      </c>
      <c r="DQ314" s="523">
        <f t="shared" si="117"/>
        <v>0</v>
      </c>
      <c r="DR314" s="523">
        <f t="shared" si="117"/>
        <v>0</v>
      </c>
      <c r="DS314" s="523">
        <f t="shared" si="117"/>
        <v>0</v>
      </c>
      <c r="DT314" s="523">
        <f t="shared" si="117"/>
        <v>0</v>
      </c>
      <c r="DU314" s="523">
        <f t="shared" si="117"/>
        <v>0</v>
      </c>
      <c r="DV314" s="523">
        <f t="shared" si="117"/>
        <v>0</v>
      </c>
      <c r="DW314" s="523">
        <f t="shared" si="117"/>
        <v>0</v>
      </c>
      <c r="DX314" s="523">
        <f t="shared" si="117"/>
        <v>0</v>
      </c>
      <c r="DZ314" s="523">
        <f t="shared" si="118"/>
        <v>0</v>
      </c>
      <c r="EA314" s="523">
        <f t="shared" si="118"/>
        <v>0</v>
      </c>
      <c r="EB314" s="523">
        <f t="shared" si="118"/>
        <v>0</v>
      </c>
      <c r="EC314" s="523">
        <f t="shared" si="118"/>
        <v>0</v>
      </c>
      <c r="ED314" s="523">
        <f t="shared" si="118"/>
        <v>0</v>
      </c>
      <c r="EE314" s="523">
        <f t="shared" si="118"/>
        <v>0</v>
      </c>
      <c r="EF314" s="523">
        <f t="shared" si="118"/>
        <v>0</v>
      </c>
      <c r="EG314" s="523">
        <f t="shared" si="118"/>
        <v>0</v>
      </c>
      <c r="EH314" s="523">
        <f t="shared" si="118"/>
        <v>0</v>
      </c>
      <c r="EI314" s="523">
        <f t="shared" si="118"/>
        <v>0</v>
      </c>
      <c r="EJ314" s="523">
        <f t="shared" si="118"/>
        <v>0</v>
      </c>
      <c r="EK314" s="523">
        <f t="shared" si="118"/>
        <v>0</v>
      </c>
      <c r="EM314" s="523">
        <f t="shared" si="119"/>
        <v>0</v>
      </c>
      <c r="EN314" s="523">
        <f t="shared" si="119"/>
        <v>0</v>
      </c>
      <c r="EO314" s="523">
        <f t="shared" si="119"/>
        <v>0</v>
      </c>
      <c r="EP314" s="523">
        <f t="shared" si="119"/>
        <v>0</v>
      </c>
      <c r="EQ314" s="523">
        <f t="shared" si="119"/>
        <v>0</v>
      </c>
      <c r="ER314" s="523">
        <f t="shared" si="119"/>
        <v>0</v>
      </c>
      <c r="ES314" s="523">
        <f t="shared" si="119"/>
        <v>0</v>
      </c>
      <c r="ET314" s="523">
        <f t="shared" si="119"/>
        <v>0</v>
      </c>
      <c r="EU314" s="523">
        <f t="shared" si="119"/>
        <v>0</v>
      </c>
      <c r="EV314" s="523">
        <f t="shared" si="119"/>
        <v>0</v>
      </c>
      <c r="EW314" s="523">
        <f t="shared" si="119"/>
        <v>0</v>
      </c>
      <c r="EX314" s="523">
        <f t="shared" si="119"/>
        <v>0</v>
      </c>
      <c r="EZ314" s="523">
        <f t="shared" si="120"/>
        <v>0</v>
      </c>
      <c r="FA314" s="523">
        <f t="shared" si="120"/>
        <v>0</v>
      </c>
      <c r="FB314" s="523">
        <f t="shared" si="120"/>
        <v>0</v>
      </c>
      <c r="FC314" s="523">
        <f t="shared" si="120"/>
        <v>0</v>
      </c>
      <c r="FD314" s="523">
        <f t="shared" si="120"/>
        <v>0</v>
      </c>
      <c r="FE314" s="523">
        <f t="shared" si="120"/>
        <v>0</v>
      </c>
      <c r="FF314" s="523">
        <f t="shared" si="120"/>
        <v>0</v>
      </c>
      <c r="FG314" s="523">
        <f t="shared" si="120"/>
        <v>0</v>
      </c>
      <c r="FH314" s="523">
        <f t="shared" si="120"/>
        <v>0</v>
      </c>
      <c r="FI314" s="523">
        <f t="shared" si="120"/>
        <v>0</v>
      </c>
      <c r="FJ314" s="523">
        <f t="shared" si="120"/>
        <v>0</v>
      </c>
      <c r="FK314" s="523">
        <f t="shared" si="120"/>
        <v>0</v>
      </c>
      <c r="FM314" s="523">
        <f t="shared" si="121"/>
        <v>0</v>
      </c>
      <c r="FN314" s="523">
        <f t="shared" si="121"/>
        <v>0</v>
      </c>
      <c r="FO314" s="523">
        <f t="shared" si="121"/>
        <v>0</v>
      </c>
      <c r="FP314" s="523">
        <f t="shared" si="121"/>
        <v>0</v>
      </c>
      <c r="FQ314" s="523">
        <f t="shared" si="121"/>
        <v>0</v>
      </c>
      <c r="FR314" s="523">
        <f t="shared" si="121"/>
        <v>0</v>
      </c>
      <c r="FS314" s="523">
        <f t="shared" si="121"/>
        <v>0</v>
      </c>
      <c r="FT314" s="523">
        <f t="shared" si="121"/>
        <v>0</v>
      </c>
      <c r="FU314" s="523">
        <f t="shared" si="121"/>
        <v>0</v>
      </c>
      <c r="FV314" s="523">
        <f t="shared" si="121"/>
        <v>0</v>
      </c>
      <c r="FW314" s="523">
        <f t="shared" si="121"/>
        <v>0</v>
      </c>
      <c r="FX314" s="523">
        <f t="shared" si="121"/>
        <v>0</v>
      </c>
    </row>
    <row r="315" spans="1:180" ht="13.8">
      <c r="B315" s="192"/>
      <c r="C315" s="881" t="s">
        <v>315</v>
      </c>
      <c r="D315" s="882"/>
      <c r="E315" s="882"/>
      <c r="F315" s="882"/>
      <c r="G315" s="882"/>
      <c r="H315" s="882"/>
      <c r="I315" s="882"/>
      <c r="J315" s="882"/>
      <c r="K315" s="882"/>
      <c r="L315" s="882"/>
      <c r="M315" s="882"/>
      <c r="N315" s="882"/>
      <c r="O315" s="882"/>
      <c r="P315" s="882"/>
      <c r="Q315" s="882"/>
      <c r="R315" s="882"/>
      <c r="S315" s="882"/>
      <c r="T315" s="882"/>
      <c r="U315" s="883"/>
      <c r="V315" s="881" t="s">
        <v>215</v>
      </c>
      <c r="W315" s="882"/>
      <c r="X315" s="882"/>
      <c r="Y315" s="882"/>
      <c r="Z315" s="882"/>
      <c r="AA315" s="882"/>
      <c r="AB315" s="882"/>
      <c r="AC315" s="882"/>
      <c r="AD315" s="882"/>
      <c r="AE315" s="882"/>
      <c r="AF315" s="882"/>
      <c r="AG315" s="882"/>
      <c r="AH315" s="882"/>
      <c r="AI315" s="882"/>
      <c r="AJ315" s="882"/>
      <c r="AK315" s="882"/>
      <c r="AL315" s="882"/>
      <c r="AM315" s="882"/>
      <c r="AN315" s="882"/>
      <c r="AO315" s="882"/>
      <c r="AP315" s="882"/>
      <c r="AQ315" s="884"/>
      <c r="AR315" s="67"/>
      <c r="AS315" s="172"/>
      <c r="AT315" s="172"/>
      <c r="AU315" s="172"/>
      <c r="AW315" s="605" t="s">
        <v>704</v>
      </c>
      <c r="BQ315" s="523">
        <f t="shared" si="114"/>
        <v>0</v>
      </c>
      <c r="BR315" s="523">
        <f t="shared" si="114"/>
        <v>0</v>
      </c>
      <c r="BS315" s="523">
        <f t="shared" si="114"/>
        <v>0</v>
      </c>
      <c r="BT315" s="523">
        <f t="shared" si="114"/>
        <v>0</v>
      </c>
      <c r="BU315" s="523">
        <f t="shared" si="114"/>
        <v>0</v>
      </c>
      <c r="BV315" s="523">
        <f t="shared" si="114"/>
        <v>0</v>
      </c>
      <c r="BW315" s="523">
        <f t="shared" si="114"/>
        <v>0</v>
      </c>
      <c r="BX315" s="523">
        <f t="shared" si="114"/>
        <v>0</v>
      </c>
      <c r="BY315" s="523">
        <f t="shared" si="114"/>
        <v>0</v>
      </c>
      <c r="BZ315" s="523">
        <f t="shared" si="114"/>
        <v>0</v>
      </c>
      <c r="CA315" s="523">
        <f t="shared" si="114"/>
        <v>0</v>
      </c>
      <c r="CB315" s="523">
        <f t="shared" si="114"/>
        <v>0</v>
      </c>
      <c r="CC315" s="524">
        <v>10</v>
      </c>
      <c r="CD315" s="525" t="str">
        <f t="shared" si="115"/>
        <v/>
      </c>
      <c r="CE315" s="525" t="str">
        <f t="shared" si="115"/>
        <v/>
      </c>
      <c r="CF315" s="525" t="str">
        <f t="shared" si="115"/>
        <v/>
      </c>
      <c r="CG315" s="525" t="str">
        <f t="shared" si="115"/>
        <v/>
      </c>
      <c r="CH315" s="525" t="str">
        <f t="shared" si="115"/>
        <v/>
      </c>
      <c r="CI315" s="525" t="str">
        <f t="shared" si="115"/>
        <v/>
      </c>
      <c r="CJ315" s="525" t="str">
        <f t="shared" si="115"/>
        <v/>
      </c>
      <c r="CK315" s="525" t="str">
        <f t="shared" si="115"/>
        <v/>
      </c>
      <c r="CL315" s="525" t="str">
        <f t="shared" si="115"/>
        <v/>
      </c>
      <c r="CM315" s="525" t="str">
        <f t="shared" si="115"/>
        <v/>
      </c>
      <c r="CN315" s="525" t="str">
        <f t="shared" si="115"/>
        <v/>
      </c>
      <c r="CO315" s="525" t="str">
        <f t="shared" si="115"/>
        <v/>
      </c>
      <c r="CQ315" s="519">
        <v>10</v>
      </c>
      <c r="CR315" s="159" t="str">
        <f>CM307&amp;" "&amp;CM308&amp;" "&amp;CM309&amp;" "&amp;CM310&amp;" "&amp;CM311&amp;" "&amp;CM312&amp;" "&amp;CM313&amp;" "&amp;CM314&amp;" "&amp;CM315&amp;" "&amp;CM316</f>
        <v/>
      </c>
      <c r="CZ315" s="523">
        <f t="shared" si="116"/>
        <v>0</v>
      </c>
      <c r="DA315" s="523">
        <f t="shared" si="116"/>
        <v>0</v>
      </c>
      <c r="DB315" s="523">
        <f t="shared" si="116"/>
        <v>0</v>
      </c>
      <c r="DC315" s="523">
        <f t="shared" si="116"/>
        <v>0</v>
      </c>
      <c r="DD315" s="523">
        <f t="shared" si="116"/>
        <v>0</v>
      </c>
      <c r="DE315" s="523">
        <f t="shared" si="116"/>
        <v>0</v>
      </c>
      <c r="DF315" s="523">
        <f t="shared" si="116"/>
        <v>0</v>
      </c>
      <c r="DG315" s="523">
        <f t="shared" si="116"/>
        <v>0</v>
      </c>
      <c r="DH315" s="523">
        <f t="shared" si="116"/>
        <v>0</v>
      </c>
      <c r="DI315" s="523">
        <f t="shared" si="116"/>
        <v>0</v>
      </c>
      <c r="DJ315" s="523">
        <f t="shared" si="116"/>
        <v>0</v>
      </c>
      <c r="DK315" s="523">
        <f t="shared" si="116"/>
        <v>0</v>
      </c>
      <c r="DM315" s="523">
        <f t="shared" si="117"/>
        <v>0</v>
      </c>
      <c r="DN315" s="523">
        <f t="shared" si="117"/>
        <v>0</v>
      </c>
      <c r="DO315" s="523">
        <f t="shared" si="117"/>
        <v>0</v>
      </c>
      <c r="DP315" s="523">
        <f t="shared" si="117"/>
        <v>0</v>
      </c>
      <c r="DQ315" s="523">
        <f t="shared" si="117"/>
        <v>0</v>
      </c>
      <c r="DR315" s="523">
        <f t="shared" si="117"/>
        <v>0</v>
      </c>
      <c r="DS315" s="523">
        <f t="shared" si="117"/>
        <v>0</v>
      </c>
      <c r="DT315" s="523">
        <f t="shared" si="117"/>
        <v>0</v>
      </c>
      <c r="DU315" s="523">
        <f t="shared" si="117"/>
        <v>0</v>
      </c>
      <c r="DV315" s="523">
        <f t="shared" si="117"/>
        <v>0</v>
      </c>
      <c r="DW315" s="523">
        <f t="shared" si="117"/>
        <v>0</v>
      </c>
      <c r="DX315" s="523">
        <f t="shared" si="117"/>
        <v>0</v>
      </c>
      <c r="DZ315" s="523">
        <f t="shared" si="118"/>
        <v>0</v>
      </c>
      <c r="EA315" s="523">
        <f t="shared" si="118"/>
        <v>0</v>
      </c>
      <c r="EB315" s="523">
        <f t="shared" si="118"/>
        <v>0</v>
      </c>
      <c r="EC315" s="523">
        <f t="shared" si="118"/>
        <v>0</v>
      </c>
      <c r="ED315" s="523">
        <f t="shared" si="118"/>
        <v>0</v>
      </c>
      <c r="EE315" s="523">
        <f t="shared" si="118"/>
        <v>0</v>
      </c>
      <c r="EF315" s="523">
        <f t="shared" si="118"/>
        <v>0</v>
      </c>
      <c r="EG315" s="523">
        <f t="shared" si="118"/>
        <v>0</v>
      </c>
      <c r="EH315" s="523">
        <f t="shared" si="118"/>
        <v>0</v>
      </c>
      <c r="EI315" s="523">
        <f t="shared" si="118"/>
        <v>0</v>
      </c>
      <c r="EJ315" s="523">
        <f t="shared" si="118"/>
        <v>0</v>
      </c>
      <c r="EK315" s="523">
        <f t="shared" si="118"/>
        <v>0</v>
      </c>
      <c r="EM315" s="523">
        <f t="shared" si="119"/>
        <v>0</v>
      </c>
      <c r="EN315" s="523">
        <f t="shared" si="119"/>
        <v>0</v>
      </c>
      <c r="EO315" s="523">
        <f t="shared" si="119"/>
        <v>0</v>
      </c>
      <c r="EP315" s="523">
        <f t="shared" si="119"/>
        <v>0</v>
      </c>
      <c r="EQ315" s="523">
        <f t="shared" si="119"/>
        <v>0</v>
      </c>
      <c r="ER315" s="523">
        <f t="shared" si="119"/>
        <v>0</v>
      </c>
      <c r="ES315" s="523">
        <f t="shared" si="119"/>
        <v>0</v>
      </c>
      <c r="ET315" s="523">
        <f t="shared" si="119"/>
        <v>0</v>
      </c>
      <c r="EU315" s="523">
        <f t="shared" si="119"/>
        <v>0</v>
      </c>
      <c r="EV315" s="523">
        <f t="shared" si="119"/>
        <v>0</v>
      </c>
      <c r="EW315" s="523">
        <f t="shared" si="119"/>
        <v>0</v>
      </c>
      <c r="EX315" s="523">
        <f t="shared" si="119"/>
        <v>0</v>
      </c>
      <c r="EZ315" s="523">
        <f t="shared" si="120"/>
        <v>0</v>
      </c>
      <c r="FA315" s="523">
        <f t="shared" si="120"/>
        <v>0</v>
      </c>
      <c r="FB315" s="523">
        <f t="shared" si="120"/>
        <v>0</v>
      </c>
      <c r="FC315" s="523">
        <f t="shared" si="120"/>
        <v>0</v>
      </c>
      <c r="FD315" s="523">
        <f t="shared" si="120"/>
        <v>0</v>
      </c>
      <c r="FE315" s="523">
        <f t="shared" si="120"/>
        <v>0</v>
      </c>
      <c r="FF315" s="523">
        <f t="shared" si="120"/>
        <v>0</v>
      </c>
      <c r="FG315" s="523">
        <f t="shared" si="120"/>
        <v>0</v>
      </c>
      <c r="FH315" s="523">
        <f t="shared" si="120"/>
        <v>0</v>
      </c>
      <c r="FI315" s="523">
        <f t="shared" si="120"/>
        <v>0</v>
      </c>
      <c r="FJ315" s="523">
        <f t="shared" si="120"/>
        <v>0</v>
      </c>
      <c r="FK315" s="523">
        <f t="shared" si="120"/>
        <v>0</v>
      </c>
      <c r="FM315" s="523">
        <f t="shared" si="121"/>
        <v>0</v>
      </c>
      <c r="FN315" s="523">
        <f t="shared" si="121"/>
        <v>0</v>
      </c>
      <c r="FO315" s="523">
        <f t="shared" si="121"/>
        <v>0</v>
      </c>
      <c r="FP315" s="523">
        <f t="shared" si="121"/>
        <v>0</v>
      </c>
      <c r="FQ315" s="523">
        <f t="shared" si="121"/>
        <v>0</v>
      </c>
      <c r="FR315" s="523">
        <f t="shared" si="121"/>
        <v>0</v>
      </c>
      <c r="FS315" s="523">
        <f t="shared" si="121"/>
        <v>0</v>
      </c>
      <c r="FT315" s="523">
        <f t="shared" si="121"/>
        <v>0</v>
      </c>
      <c r="FU315" s="523">
        <f t="shared" si="121"/>
        <v>0</v>
      </c>
      <c r="FV315" s="523">
        <f t="shared" si="121"/>
        <v>0</v>
      </c>
      <c r="FW315" s="523">
        <f t="shared" si="121"/>
        <v>0</v>
      </c>
      <c r="FX315" s="523">
        <f t="shared" si="121"/>
        <v>0</v>
      </c>
    </row>
    <row r="316" spans="1:180" ht="13.8">
      <c r="B316" s="192"/>
      <c r="C316" s="885" t="s">
        <v>208</v>
      </c>
      <c r="D316" s="886"/>
      <c r="E316" s="886"/>
      <c r="F316" s="886"/>
      <c r="G316" s="886" t="s">
        <v>216</v>
      </c>
      <c r="H316" s="886"/>
      <c r="I316" s="886"/>
      <c r="J316" s="886"/>
      <c r="K316" s="886" t="s">
        <v>316</v>
      </c>
      <c r="L316" s="886"/>
      <c r="M316" s="886"/>
      <c r="N316" s="886"/>
      <c r="O316" s="886" t="s">
        <v>218</v>
      </c>
      <c r="P316" s="886"/>
      <c r="Q316" s="886"/>
      <c r="R316" s="886"/>
      <c r="S316" s="887" t="s">
        <v>219</v>
      </c>
      <c r="T316" s="887"/>
      <c r="U316" s="888"/>
      <c r="V316" s="885" t="s">
        <v>208</v>
      </c>
      <c r="W316" s="886"/>
      <c r="X316" s="886"/>
      <c r="Y316" s="886"/>
      <c r="Z316" s="886"/>
      <c r="AA316" s="886" t="s">
        <v>216</v>
      </c>
      <c r="AB316" s="886"/>
      <c r="AC316" s="886"/>
      <c r="AD316" s="886"/>
      <c r="AE316" s="886"/>
      <c r="AF316" s="886"/>
      <c r="AG316" s="886" t="s">
        <v>217</v>
      </c>
      <c r="AH316" s="886"/>
      <c r="AI316" s="886"/>
      <c r="AJ316" s="886"/>
      <c r="AK316" s="886" t="s">
        <v>218</v>
      </c>
      <c r="AL316" s="886"/>
      <c r="AM316" s="886"/>
      <c r="AN316" s="886"/>
      <c r="AO316" s="887" t="s">
        <v>219</v>
      </c>
      <c r="AP316" s="887"/>
      <c r="AQ316" s="913"/>
      <c r="AR316" s="67"/>
      <c r="AS316" s="172"/>
      <c r="AT316" s="172"/>
      <c r="AU316" s="172"/>
      <c r="AW316" s="605" t="s">
        <v>705</v>
      </c>
      <c r="BQ316" s="523"/>
      <c r="BR316" s="523"/>
      <c r="BS316" s="523"/>
      <c r="BT316" s="523"/>
      <c r="BU316" s="523"/>
      <c r="BV316" s="523"/>
      <c r="BW316" s="523"/>
      <c r="BX316" s="523"/>
      <c r="BY316" s="523"/>
      <c r="BZ316" s="523"/>
      <c r="CA316" s="523"/>
      <c r="CB316" s="523"/>
      <c r="CD316" s="523"/>
      <c r="CE316" s="523"/>
      <c r="CF316" s="523"/>
      <c r="CG316" s="523"/>
      <c r="CH316" s="523"/>
      <c r="CI316" s="523"/>
      <c r="CJ316" s="523"/>
      <c r="CK316" s="523"/>
      <c r="CL316" s="523"/>
      <c r="CM316" s="523"/>
      <c r="CN316" s="523"/>
      <c r="CO316" s="523"/>
      <c r="CQ316" s="519"/>
      <c r="CR316" s="159" t="str">
        <f>CN307&amp;" "&amp;CN308&amp;" "&amp;CN309&amp;" "&amp;CN310&amp;" "&amp;CN311&amp;" "&amp;CN312&amp;" "&amp;CN313&amp;" "&amp;CN314&amp;" "&amp;CN315&amp;" "&amp;CN316</f>
        <v/>
      </c>
      <c r="CZ316" s="523">
        <f t="shared" si="116"/>
        <v>0</v>
      </c>
      <c r="DA316" s="523">
        <f t="shared" si="116"/>
        <v>0</v>
      </c>
      <c r="DB316" s="523">
        <f t="shared" si="116"/>
        <v>0</v>
      </c>
      <c r="DC316" s="523">
        <f t="shared" si="116"/>
        <v>0</v>
      </c>
      <c r="DD316" s="523">
        <f t="shared" si="116"/>
        <v>0</v>
      </c>
      <c r="DE316" s="523">
        <f t="shared" si="116"/>
        <v>0</v>
      </c>
      <c r="DF316" s="523">
        <f t="shared" si="116"/>
        <v>0</v>
      </c>
      <c r="DG316" s="523">
        <f t="shared" si="116"/>
        <v>0</v>
      </c>
      <c r="DH316" s="523">
        <f t="shared" si="116"/>
        <v>0</v>
      </c>
      <c r="DI316" s="523">
        <f t="shared" si="116"/>
        <v>0</v>
      </c>
      <c r="DJ316" s="523">
        <f t="shared" si="116"/>
        <v>0</v>
      </c>
      <c r="DK316" s="523">
        <f t="shared" si="116"/>
        <v>0</v>
      </c>
      <c r="DM316" s="523">
        <f t="shared" si="117"/>
        <v>0</v>
      </c>
      <c r="DN316" s="523">
        <f t="shared" si="117"/>
        <v>0</v>
      </c>
      <c r="DO316" s="523">
        <f t="shared" si="117"/>
        <v>0</v>
      </c>
      <c r="DP316" s="523">
        <f t="shared" si="117"/>
        <v>0</v>
      </c>
      <c r="DQ316" s="523">
        <f t="shared" si="117"/>
        <v>0</v>
      </c>
      <c r="DR316" s="523">
        <f t="shared" si="117"/>
        <v>0</v>
      </c>
      <c r="DS316" s="523">
        <f t="shared" si="117"/>
        <v>0</v>
      </c>
      <c r="DT316" s="523">
        <f t="shared" si="117"/>
        <v>0</v>
      </c>
      <c r="DU316" s="523">
        <f t="shared" si="117"/>
        <v>0</v>
      </c>
      <c r="DV316" s="523">
        <f t="shared" si="117"/>
        <v>0</v>
      </c>
      <c r="DW316" s="523">
        <f t="shared" si="117"/>
        <v>0</v>
      </c>
      <c r="DX316" s="523">
        <f t="shared" si="117"/>
        <v>0</v>
      </c>
      <c r="DZ316" s="523">
        <f t="shared" si="118"/>
        <v>0</v>
      </c>
      <c r="EA316" s="523">
        <f t="shared" si="118"/>
        <v>0</v>
      </c>
      <c r="EB316" s="523">
        <f t="shared" si="118"/>
        <v>0</v>
      </c>
      <c r="EC316" s="523">
        <f t="shared" si="118"/>
        <v>0</v>
      </c>
      <c r="ED316" s="523">
        <f t="shared" si="118"/>
        <v>0</v>
      </c>
      <c r="EE316" s="523">
        <f t="shared" si="118"/>
        <v>0</v>
      </c>
      <c r="EF316" s="523">
        <f t="shared" si="118"/>
        <v>0</v>
      </c>
      <c r="EG316" s="523">
        <f t="shared" si="118"/>
        <v>0</v>
      </c>
      <c r="EH316" s="523">
        <f t="shared" si="118"/>
        <v>0</v>
      </c>
      <c r="EI316" s="523">
        <f t="shared" si="118"/>
        <v>0</v>
      </c>
      <c r="EJ316" s="523">
        <f t="shared" si="118"/>
        <v>0</v>
      </c>
      <c r="EK316" s="523">
        <f t="shared" si="118"/>
        <v>0</v>
      </c>
      <c r="EM316" s="523">
        <f t="shared" si="119"/>
        <v>0</v>
      </c>
      <c r="EN316" s="523">
        <f t="shared" si="119"/>
        <v>0</v>
      </c>
      <c r="EO316" s="523">
        <f t="shared" si="119"/>
        <v>0</v>
      </c>
      <c r="EP316" s="523">
        <f t="shared" si="119"/>
        <v>0</v>
      </c>
      <c r="EQ316" s="523">
        <f t="shared" si="119"/>
        <v>0</v>
      </c>
      <c r="ER316" s="523">
        <f t="shared" si="119"/>
        <v>0</v>
      </c>
      <c r="ES316" s="523">
        <f t="shared" si="119"/>
        <v>0</v>
      </c>
      <c r="ET316" s="523">
        <f t="shared" si="119"/>
        <v>0</v>
      </c>
      <c r="EU316" s="523">
        <f t="shared" si="119"/>
        <v>0</v>
      </c>
      <c r="EV316" s="523">
        <f t="shared" si="119"/>
        <v>0</v>
      </c>
      <c r="EW316" s="523">
        <f t="shared" si="119"/>
        <v>0</v>
      </c>
      <c r="EX316" s="523">
        <f t="shared" si="119"/>
        <v>0</v>
      </c>
      <c r="EZ316" s="523">
        <f t="shared" si="120"/>
        <v>0</v>
      </c>
      <c r="FA316" s="523">
        <f t="shared" si="120"/>
        <v>0</v>
      </c>
      <c r="FB316" s="523">
        <f t="shared" si="120"/>
        <v>0</v>
      </c>
      <c r="FC316" s="523">
        <f t="shared" si="120"/>
        <v>0</v>
      </c>
      <c r="FD316" s="523">
        <f t="shared" si="120"/>
        <v>0</v>
      </c>
      <c r="FE316" s="523">
        <f t="shared" si="120"/>
        <v>0</v>
      </c>
      <c r="FF316" s="523">
        <f t="shared" si="120"/>
        <v>0</v>
      </c>
      <c r="FG316" s="523">
        <f t="shared" si="120"/>
        <v>0</v>
      </c>
      <c r="FH316" s="523">
        <f t="shared" si="120"/>
        <v>0</v>
      </c>
      <c r="FI316" s="523">
        <f t="shared" si="120"/>
        <v>0</v>
      </c>
      <c r="FJ316" s="523">
        <f t="shared" si="120"/>
        <v>0</v>
      </c>
      <c r="FK316" s="523">
        <f t="shared" si="120"/>
        <v>0</v>
      </c>
      <c r="FM316" s="523">
        <f t="shared" si="121"/>
        <v>0</v>
      </c>
      <c r="FN316" s="523">
        <f t="shared" si="121"/>
        <v>0</v>
      </c>
      <c r="FO316" s="523">
        <f t="shared" si="121"/>
        <v>0</v>
      </c>
      <c r="FP316" s="523">
        <f t="shared" si="121"/>
        <v>0</v>
      </c>
      <c r="FQ316" s="523">
        <f t="shared" si="121"/>
        <v>0</v>
      </c>
      <c r="FR316" s="523">
        <f t="shared" si="121"/>
        <v>0</v>
      </c>
      <c r="FS316" s="523">
        <f t="shared" si="121"/>
        <v>0</v>
      </c>
      <c r="FT316" s="523">
        <f t="shared" si="121"/>
        <v>0</v>
      </c>
      <c r="FU316" s="523">
        <f t="shared" si="121"/>
        <v>0</v>
      </c>
      <c r="FV316" s="523">
        <f t="shared" si="121"/>
        <v>0</v>
      </c>
      <c r="FW316" s="523">
        <f t="shared" si="121"/>
        <v>0</v>
      </c>
      <c r="FX316" s="523">
        <f t="shared" si="121"/>
        <v>0</v>
      </c>
    </row>
    <row r="317" spans="1:180" ht="20.100000000000001" customHeight="1" thickBot="1">
      <c r="B317" s="192"/>
      <c r="C317" s="868"/>
      <c r="D317" s="869"/>
      <c r="E317" s="869"/>
      <c r="F317" s="869"/>
      <c r="G317" s="870"/>
      <c r="H317" s="870"/>
      <c r="I317" s="870"/>
      <c r="J317" s="870"/>
      <c r="K317" s="871" t="s">
        <v>400</v>
      </c>
      <c r="L317" s="872"/>
      <c r="M317" s="872"/>
      <c r="N317" s="873"/>
      <c r="O317" s="874"/>
      <c r="P317" s="870"/>
      <c r="Q317" s="870"/>
      <c r="R317" s="870"/>
      <c r="S317" s="870"/>
      <c r="T317" s="870"/>
      <c r="U317" s="875"/>
      <c r="V317" s="876"/>
      <c r="W317" s="869"/>
      <c r="X317" s="869"/>
      <c r="Y317" s="869"/>
      <c r="Z317" s="869"/>
      <c r="AA317" s="914"/>
      <c r="AB317" s="869"/>
      <c r="AC317" s="869"/>
      <c r="AD317" s="869"/>
      <c r="AE317" s="869"/>
      <c r="AF317" s="869"/>
      <c r="AG317" s="871"/>
      <c r="AH317" s="872"/>
      <c r="AI317" s="872"/>
      <c r="AJ317" s="873"/>
      <c r="AK317" s="915"/>
      <c r="AL317" s="872"/>
      <c r="AM317" s="872"/>
      <c r="AN317" s="873"/>
      <c r="AO317" s="911"/>
      <c r="AP317" s="911"/>
      <c r="AQ317" s="912"/>
      <c r="AR317" s="68"/>
      <c r="AS317" s="172"/>
      <c r="AT317" s="172"/>
      <c r="AU317" s="172"/>
      <c r="AW317" s="605" t="s">
        <v>706</v>
      </c>
      <c r="BQ317" s="523"/>
      <c r="BR317" s="523"/>
      <c r="BS317" s="523"/>
      <c r="BT317" s="523"/>
      <c r="BU317" s="523"/>
      <c r="BV317" s="523"/>
      <c r="BW317" s="523"/>
      <c r="BX317" s="523"/>
      <c r="BY317" s="523"/>
      <c r="BZ317" s="523"/>
      <c r="CA317" s="523"/>
      <c r="CB317" s="523"/>
      <c r="CD317" s="523"/>
      <c r="CE317" s="523"/>
      <c r="CF317" s="523"/>
      <c r="CG317" s="523"/>
      <c r="CH317" s="523"/>
      <c r="CI317" s="523"/>
      <c r="CJ317" s="523"/>
      <c r="CK317" s="523"/>
      <c r="CL317" s="523"/>
      <c r="CM317" s="523"/>
      <c r="CN317" s="523"/>
      <c r="CO317" s="523"/>
      <c r="CQ317" s="519"/>
      <c r="CR317" s="159" t="str">
        <f>CO307&amp;" "&amp;CO308&amp;" "&amp;CO309&amp;" "&amp;CO310&amp;" "&amp;CO311&amp;" "&amp;CO312&amp;" "&amp;CO313&amp;" "&amp;CO314&amp;" "&amp;CO315&amp;" "&amp;CO316</f>
        <v/>
      </c>
      <c r="CZ317" s="518">
        <f t="shared" ref="CZ317:DK317" si="122">SUM(CZ307:CZ316)</f>
        <v>0</v>
      </c>
      <c r="DA317" s="518">
        <f t="shared" si="122"/>
        <v>0</v>
      </c>
      <c r="DB317" s="518">
        <f t="shared" si="122"/>
        <v>0</v>
      </c>
      <c r="DC317" s="518">
        <f t="shared" si="122"/>
        <v>0</v>
      </c>
      <c r="DD317" s="518">
        <f t="shared" si="122"/>
        <v>0</v>
      </c>
      <c r="DE317" s="518">
        <f t="shared" si="122"/>
        <v>0</v>
      </c>
      <c r="DF317" s="518">
        <f t="shared" si="122"/>
        <v>0</v>
      </c>
      <c r="DG317" s="518">
        <f t="shared" si="122"/>
        <v>0</v>
      </c>
      <c r="DH317" s="518">
        <f t="shared" si="122"/>
        <v>0</v>
      </c>
      <c r="DI317" s="518">
        <f t="shared" si="122"/>
        <v>0</v>
      </c>
      <c r="DJ317" s="518">
        <f t="shared" si="122"/>
        <v>0</v>
      </c>
      <c r="DK317" s="518">
        <f t="shared" si="122"/>
        <v>0</v>
      </c>
      <c r="DM317" s="518">
        <f t="shared" ref="DM317:DX317" si="123">SUM(DM307:DM316)</f>
        <v>0</v>
      </c>
      <c r="DN317" s="518">
        <f t="shared" si="123"/>
        <v>0</v>
      </c>
      <c r="DO317" s="518">
        <f t="shared" si="123"/>
        <v>0</v>
      </c>
      <c r="DP317" s="518">
        <f t="shared" si="123"/>
        <v>0</v>
      </c>
      <c r="DQ317" s="518">
        <f t="shared" si="123"/>
        <v>0</v>
      </c>
      <c r="DR317" s="518">
        <f t="shared" si="123"/>
        <v>0</v>
      </c>
      <c r="DS317" s="518">
        <f t="shared" si="123"/>
        <v>0</v>
      </c>
      <c r="DT317" s="518">
        <f t="shared" si="123"/>
        <v>0</v>
      </c>
      <c r="DU317" s="518">
        <f t="shared" si="123"/>
        <v>0</v>
      </c>
      <c r="DV317" s="518">
        <f t="shared" si="123"/>
        <v>0</v>
      </c>
      <c r="DW317" s="518">
        <f t="shared" si="123"/>
        <v>0</v>
      </c>
      <c r="DX317" s="518">
        <f t="shared" si="123"/>
        <v>0</v>
      </c>
      <c r="DZ317" s="518">
        <f t="shared" ref="DZ317:EK317" si="124">SUM(DZ307:DZ316)</f>
        <v>0</v>
      </c>
      <c r="EA317" s="518">
        <f t="shared" si="124"/>
        <v>0</v>
      </c>
      <c r="EB317" s="518">
        <f t="shared" si="124"/>
        <v>0</v>
      </c>
      <c r="EC317" s="518">
        <f t="shared" si="124"/>
        <v>0</v>
      </c>
      <c r="ED317" s="518">
        <f t="shared" si="124"/>
        <v>0</v>
      </c>
      <c r="EE317" s="518">
        <f t="shared" si="124"/>
        <v>0</v>
      </c>
      <c r="EF317" s="518">
        <f t="shared" si="124"/>
        <v>0</v>
      </c>
      <c r="EG317" s="518">
        <f t="shared" si="124"/>
        <v>0</v>
      </c>
      <c r="EH317" s="518">
        <f t="shared" si="124"/>
        <v>0</v>
      </c>
      <c r="EI317" s="518">
        <f t="shared" si="124"/>
        <v>0</v>
      </c>
      <c r="EJ317" s="518">
        <f t="shared" si="124"/>
        <v>0</v>
      </c>
      <c r="EK317" s="518">
        <f t="shared" si="124"/>
        <v>0</v>
      </c>
      <c r="EM317" s="518">
        <f t="shared" ref="EM317:EX317" si="125">SUM(EM307:EM316)</f>
        <v>0</v>
      </c>
      <c r="EN317" s="518">
        <f t="shared" si="125"/>
        <v>0</v>
      </c>
      <c r="EO317" s="518">
        <f t="shared" si="125"/>
        <v>0</v>
      </c>
      <c r="EP317" s="518">
        <f t="shared" si="125"/>
        <v>0</v>
      </c>
      <c r="EQ317" s="518">
        <f t="shared" si="125"/>
        <v>0</v>
      </c>
      <c r="ER317" s="518">
        <f t="shared" si="125"/>
        <v>0</v>
      </c>
      <c r="ES317" s="518">
        <f t="shared" si="125"/>
        <v>0</v>
      </c>
      <c r="ET317" s="518">
        <f t="shared" si="125"/>
        <v>0</v>
      </c>
      <c r="EU317" s="518">
        <f t="shared" si="125"/>
        <v>0</v>
      </c>
      <c r="EV317" s="518">
        <f t="shared" si="125"/>
        <v>0</v>
      </c>
      <c r="EW317" s="518">
        <f t="shared" si="125"/>
        <v>0</v>
      </c>
      <c r="EX317" s="518">
        <f t="shared" si="125"/>
        <v>0</v>
      </c>
      <c r="EZ317" s="518">
        <f t="shared" ref="EZ317:FK317" si="126">SUM(EZ307:EZ316)</f>
        <v>0</v>
      </c>
      <c r="FA317" s="518">
        <f t="shared" si="126"/>
        <v>0</v>
      </c>
      <c r="FB317" s="518">
        <f t="shared" si="126"/>
        <v>0</v>
      </c>
      <c r="FC317" s="518">
        <f t="shared" si="126"/>
        <v>0</v>
      </c>
      <c r="FD317" s="518">
        <f t="shared" si="126"/>
        <v>0</v>
      </c>
      <c r="FE317" s="518">
        <f t="shared" si="126"/>
        <v>0</v>
      </c>
      <c r="FF317" s="518">
        <f t="shared" si="126"/>
        <v>0</v>
      </c>
      <c r="FG317" s="518">
        <f t="shared" si="126"/>
        <v>0</v>
      </c>
      <c r="FH317" s="518">
        <f t="shared" si="126"/>
        <v>0</v>
      </c>
      <c r="FI317" s="518">
        <f t="shared" si="126"/>
        <v>0</v>
      </c>
      <c r="FJ317" s="518">
        <f t="shared" si="126"/>
        <v>0</v>
      </c>
      <c r="FK317" s="518">
        <f t="shared" si="126"/>
        <v>0</v>
      </c>
      <c r="FM317" s="518">
        <f t="shared" ref="FM317:FX317" si="127">SUM(FM307:FM316)</f>
        <v>0</v>
      </c>
      <c r="FN317" s="518">
        <f t="shared" si="127"/>
        <v>0</v>
      </c>
      <c r="FO317" s="518">
        <f t="shared" si="127"/>
        <v>0</v>
      </c>
      <c r="FP317" s="518">
        <f t="shared" si="127"/>
        <v>0</v>
      </c>
      <c r="FQ317" s="518">
        <f t="shared" si="127"/>
        <v>0</v>
      </c>
      <c r="FR317" s="518">
        <f t="shared" si="127"/>
        <v>0</v>
      </c>
      <c r="FS317" s="518">
        <f t="shared" si="127"/>
        <v>0</v>
      </c>
      <c r="FT317" s="518">
        <f t="shared" si="127"/>
        <v>0</v>
      </c>
      <c r="FU317" s="518">
        <f t="shared" si="127"/>
        <v>0</v>
      </c>
      <c r="FV317" s="518">
        <f t="shared" si="127"/>
        <v>0</v>
      </c>
      <c r="FW317" s="518">
        <f t="shared" si="127"/>
        <v>0</v>
      </c>
      <c r="FX317" s="518">
        <f t="shared" si="127"/>
        <v>0</v>
      </c>
    </row>
    <row r="318" spans="1:180" s="546" customFormat="1" ht="12" customHeight="1" thickBot="1">
      <c r="A318" s="3"/>
      <c r="B318" s="540"/>
      <c r="C318" s="541"/>
      <c r="D318" s="542"/>
      <c r="E318" s="542"/>
      <c r="F318" s="542"/>
      <c r="G318" s="543"/>
      <c r="H318" s="543"/>
      <c r="I318" s="543"/>
      <c r="J318" s="543"/>
      <c r="K318" s="543"/>
      <c r="L318" s="543"/>
      <c r="M318" s="543"/>
      <c r="N318" s="543"/>
      <c r="O318" s="544"/>
      <c r="P318" s="544"/>
      <c r="Q318" s="544"/>
      <c r="R318" s="544"/>
      <c r="S318" s="544"/>
      <c r="T318" s="544"/>
      <c r="U318" s="544"/>
      <c r="V318" s="545"/>
      <c r="W318" s="545"/>
      <c r="X318" s="545"/>
      <c r="Y318" s="545"/>
      <c r="Z318" s="545"/>
      <c r="AA318" s="545"/>
      <c r="AB318" s="545"/>
      <c r="AC318" s="545"/>
      <c r="AD318" s="545"/>
      <c r="AE318" s="545"/>
      <c r="AF318" s="545"/>
      <c r="AG318" s="545"/>
      <c r="AH318" s="545"/>
      <c r="AI318" s="545"/>
      <c r="AJ318" s="545"/>
      <c r="AK318" s="545"/>
      <c r="AL318" s="545"/>
      <c r="AM318" s="545"/>
      <c r="AN318" s="545"/>
      <c r="AO318" s="545"/>
      <c r="AP318" s="545"/>
      <c r="AQ318" s="545"/>
      <c r="AR318" s="69"/>
      <c r="AS318" s="172"/>
      <c r="AT318" s="172"/>
      <c r="AU318" s="172"/>
      <c r="AV318" s="159"/>
      <c r="AW318" s="605" t="s">
        <v>707</v>
      </c>
      <c r="AX318" s="159"/>
      <c r="AY318" s="159"/>
      <c r="AZ318" s="159"/>
      <c r="BA318" s="159"/>
      <c r="BB318" s="159"/>
      <c r="BC318" s="159"/>
      <c r="BD318" s="159"/>
      <c r="BE318" s="159"/>
      <c r="BF318" s="159"/>
      <c r="BG318" s="159"/>
      <c r="BH318" s="159"/>
      <c r="BI318" s="159"/>
      <c r="BJ318" s="159"/>
      <c r="BK318" s="159"/>
      <c r="BL318" s="159"/>
      <c r="BM318" s="159"/>
      <c r="BN318" s="159"/>
      <c r="BO318" s="159"/>
      <c r="BP318" s="159"/>
      <c r="BQ318" s="518">
        <f t="shared" ref="BQ318:CB318" si="128">SUM(BQ306:BQ317)</f>
        <v>0</v>
      </c>
      <c r="BR318" s="518">
        <f t="shared" si="128"/>
        <v>0</v>
      </c>
      <c r="BS318" s="518">
        <f t="shared" si="128"/>
        <v>0</v>
      </c>
      <c r="BT318" s="518">
        <f t="shared" si="128"/>
        <v>0</v>
      </c>
      <c r="BU318" s="518">
        <f t="shared" si="128"/>
        <v>0</v>
      </c>
      <c r="BV318" s="518">
        <f t="shared" si="128"/>
        <v>0</v>
      </c>
      <c r="BW318" s="518">
        <f t="shared" si="128"/>
        <v>0</v>
      </c>
      <c r="BX318" s="518">
        <f t="shared" si="128"/>
        <v>0</v>
      </c>
      <c r="BY318" s="518">
        <f t="shared" si="128"/>
        <v>0</v>
      </c>
      <c r="BZ318" s="518">
        <f t="shared" si="128"/>
        <v>0</v>
      </c>
      <c r="CA318" s="518">
        <f t="shared" si="128"/>
        <v>0</v>
      </c>
      <c r="CB318" s="518">
        <f t="shared" si="128"/>
        <v>0</v>
      </c>
      <c r="CC318" s="159"/>
      <c r="CD318" s="159"/>
      <c r="CE318" s="159"/>
      <c r="CF318" s="159"/>
      <c r="CG318" s="159"/>
      <c r="CH318" s="159"/>
      <c r="CI318" s="159"/>
      <c r="CJ318" s="159"/>
      <c r="CK318" s="159"/>
      <c r="CL318" s="159"/>
      <c r="CM318" s="159"/>
      <c r="CN318" s="159"/>
      <c r="CO318" s="159"/>
      <c r="CP318" s="159"/>
      <c r="CQ318" s="159"/>
      <c r="CR318" s="159"/>
      <c r="CS318" s="159"/>
      <c r="CT318" s="159"/>
      <c r="CU318" s="159"/>
      <c r="CV318" s="159"/>
      <c r="CW318" s="159"/>
      <c r="CX318" s="159"/>
      <c r="CY318" s="159"/>
      <c r="CZ318" s="159"/>
      <c r="DA318" s="159"/>
      <c r="DB318" s="159"/>
      <c r="DC318" s="159"/>
      <c r="DD318" s="159"/>
      <c r="DE318" s="159"/>
      <c r="DF318" s="159"/>
      <c r="DG318" s="159"/>
      <c r="DH318" s="159"/>
      <c r="DI318" s="159"/>
      <c r="DJ318" s="159"/>
      <c r="DK318" s="159"/>
      <c r="DL318" s="159"/>
      <c r="DM318" s="159"/>
      <c r="DN318" s="159"/>
      <c r="DO318" s="159"/>
      <c r="DP318" s="159"/>
      <c r="DQ318" s="159"/>
      <c r="DR318" s="159"/>
      <c r="DS318" s="159"/>
      <c r="DT318" s="159"/>
      <c r="DU318" s="159"/>
      <c r="DV318" s="159"/>
      <c r="DW318" s="159"/>
      <c r="DX318" s="159"/>
      <c r="DY318" s="159"/>
      <c r="DZ318" s="159"/>
      <c r="EA318" s="159"/>
      <c r="EB318" s="159"/>
      <c r="EC318" s="159"/>
      <c r="ED318" s="159"/>
      <c r="EE318" s="159"/>
      <c r="EF318" s="159"/>
      <c r="EG318" s="159"/>
      <c r="EH318" s="159"/>
      <c r="EI318" s="159"/>
      <c r="EJ318" s="159"/>
      <c r="EK318" s="159"/>
      <c r="EL318" s="159"/>
      <c r="EM318" s="159"/>
      <c r="EN318" s="159"/>
      <c r="EO318" s="159"/>
      <c r="EP318" s="159"/>
      <c r="EQ318" s="159"/>
      <c r="ER318" s="159"/>
      <c r="ES318" s="159"/>
      <c r="ET318" s="159"/>
      <c r="EU318" s="159"/>
      <c r="EV318" s="159"/>
      <c r="EW318" s="159"/>
      <c r="EX318" s="159"/>
      <c r="EY318" s="159"/>
      <c r="EZ318" s="159"/>
      <c r="FA318" s="159"/>
      <c r="FB318" s="159"/>
      <c r="FC318" s="159"/>
      <c r="FD318" s="159"/>
      <c r="FE318" s="159"/>
      <c r="FF318" s="159"/>
      <c r="FG318" s="159"/>
      <c r="FH318" s="159"/>
      <c r="FI318" s="159"/>
      <c r="FJ318" s="159"/>
      <c r="FK318" s="159"/>
      <c r="FL318" s="159"/>
      <c r="FM318" s="159"/>
      <c r="FN318" s="159"/>
      <c r="FO318" s="159"/>
      <c r="FP318" s="159"/>
      <c r="FQ318" s="159"/>
      <c r="FR318" s="159"/>
      <c r="FS318" s="159"/>
      <c r="FT318" s="159"/>
      <c r="FU318" s="159"/>
      <c r="FV318" s="159"/>
      <c r="FW318" s="159"/>
      <c r="FX318" s="159"/>
    </row>
    <row r="319" spans="1:180" ht="12.75" hidden="1" customHeight="1">
      <c r="C319" s="547"/>
      <c r="D319" s="548"/>
      <c r="E319" s="548"/>
      <c r="F319" s="548"/>
      <c r="G319" s="548"/>
      <c r="H319" s="548"/>
      <c r="I319" s="548"/>
      <c r="J319" s="548"/>
      <c r="K319" s="548"/>
      <c r="L319" s="548"/>
      <c r="M319" s="548"/>
      <c r="N319" s="548"/>
      <c r="O319" s="549"/>
      <c r="P319" s="549"/>
      <c r="Q319" s="549"/>
      <c r="R319" s="549"/>
      <c r="S319" s="549"/>
      <c r="T319" s="549"/>
      <c r="U319" s="549"/>
      <c r="V319" s="549"/>
      <c r="W319" s="549"/>
      <c r="X319" s="549"/>
      <c r="Y319" s="549"/>
      <c r="Z319" s="549"/>
      <c r="AA319" s="549"/>
      <c r="AB319" s="549"/>
      <c r="AC319" s="549"/>
      <c r="AD319" s="549"/>
      <c r="AE319" s="549"/>
      <c r="AF319" s="549"/>
      <c r="AG319" s="549"/>
      <c r="AH319" s="549"/>
      <c r="AI319" s="549"/>
      <c r="AJ319" s="549"/>
      <c r="AK319" s="549"/>
      <c r="AL319" s="549"/>
      <c r="AM319" s="549"/>
      <c r="AN319" s="549"/>
      <c r="AO319" s="549"/>
      <c r="AP319" s="549"/>
      <c r="AQ319" s="549"/>
      <c r="AR319" s="549"/>
      <c r="AS319" s="549"/>
      <c r="AT319" s="172"/>
      <c r="AW319" s="605" t="s">
        <v>708</v>
      </c>
      <c r="AX319" s="550"/>
      <c r="AY319" s="550" t="s">
        <v>15</v>
      </c>
      <c r="BA319" s="550" t="s">
        <v>15</v>
      </c>
      <c r="BB319" s="550"/>
      <c r="BC319" s="550"/>
      <c r="CZ319" s="523">
        <f t="shared" ref="CZ319:DK320" si="129">IF(CZ317=0,0,1)</f>
        <v>0</v>
      </c>
      <c r="DA319" s="159">
        <f t="shared" si="129"/>
        <v>0</v>
      </c>
      <c r="DB319" s="159">
        <f t="shared" si="129"/>
        <v>0</v>
      </c>
      <c r="DC319" s="159">
        <f t="shared" si="129"/>
        <v>0</v>
      </c>
      <c r="DD319" s="159">
        <f t="shared" si="129"/>
        <v>0</v>
      </c>
      <c r="DE319" s="159">
        <f t="shared" si="129"/>
        <v>0</v>
      </c>
      <c r="DF319" s="159">
        <f t="shared" si="129"/>
        <v>0</v>
      </c>
      <c r="DG319" s="159">
        <f t="shared" si="129"/>
        <v>0</v>
      </c>
      <c r="DH319" s="159">
        <f t="shared" si="129"/>
        <v>0</v>
      </c>
      <c r="DI319" s="159">
        <f t="shared" si="129"/>
        <v>0</v>
      </c>
      <c r="DJ319" s="159">
        <f t="shared" si="129"/>
        <v>0</v>
      </c>
      <c r="DK319" s="159">
        <f t="shared" si="129"/>
        <v>0</v>
      </c>
      <c r="DM319" s="523">
        <f t="shared" ref="DM319:DX320" si="130">IF(DM317=0,0,1)</f>
        <v>0</v>
      </c>
      <c r="DN319" s="159">
        <f t="shared" si="130"/>
        <v>0</v>
      </c>
      <c r="DO319" s="159">
        <f t="shared" si="130"/>
        <v>0</v>
      </c>
      <c r="DP319" s="159">
        <f t="shared" si="130"/>
        <v>0</v>
      </c>
      <c r="DQ319" s="159">
        <f t="shared" si="130"/>
        <v>0</v>
      </c>
      <c r="DR319" s="159">
        <f t="shared" si="130"/>
        <v>0</v>
      </c>
      <c r="DS319" s="159">
        <f t="shared" si="130"/>
        <v>0</v>
      </c>
      <c r="DT319" s="159">
        <f t="shared" si="130"/>
        <v>0</v>
      </c>
      <c r="DU319" s="159">
        <f t="shared" si="130"/>
        <v>0</v>
      </c>
      <c r="DV319" s="159">
        <f t="shared" si="130"/>
        <v>0</v>
      </c>
      <c r="DW319" s="159">
        <f t="shared" si="130"/>
        <v>0</v>
      </c>
      <c r="DX319" s="159">
        <f t="shared" si="130"/>
        <v>0</v>
      </c>
      <c r="DZ319" s="523">
        <f t="shared" ref="DZ319:EK320" si="131">IF(DZ317=0,0,1)</f>
        <v>0</v>
      </c>
      <c r="EA319" s="159">
        <f t="shared" si="131"/>
        <v>0</v>
      </c>
      <c r="EB319" s="159">
        <f t="shared" si="131"/>
        <v>0</v>
      </c>
      <c r="EC319" s="159">
        <f t="shared" si="131"/>
        <v>0</v>
      </c>
      <c r="ED319" s="159">
        <f t="shared" si="131"/>
        <v>0</v>
      </c>
      <c r="EE319" s="159">
        <f t="shared" si="131"/>
        <v>0</v>
      </c>
      <c r="EF319" s="159">
        <f t="shared" si="131"/>
        <v>0</v>
      </c>
      <c r="EG319" s="159">
        <f t="shared" si="131"/>
        <v>0</v>
      </c>
      <c r="EH319" s="159">
        <f t="shared" si="131"/>
        <v>0</v>
      </c>
      <c r="EI319" s="159">
        <f t="shared" si="131"/>
        <v>0</v>
      </c>
      <c r="EJ319" s="159">
        <f t="shared" si="131"/>
        <v>0</v>
      </c>
      <c r="EK319" s="159">
        <f t="shared" si="131"/>
        <v>0</v>
      </c>
      <c r="EM319" s="523">
        <f t="shared" ref="EM319:EX320" si="132">IF(EM317=0,0,1)</f>
        <v>0</v>
      </c>
      <c r="EN319" s="159">
        <f t="shared" si="132"/>
        <v>0</v>
      </c>
      <c r="EO319" s="159">
        <f t="shared" si="132"/>
        <v>0</v>
      </c>
      <c r="EP319" s="159">
        <f t="shared" si="132"/>
        <v>0</v>
      </c>
      <c r="EQ319" s="159">
        <f t="shared" si="132"/>
        <v>0</v>
      </c>
      <c r="ER319" s="159">
        <f t="shared" si="132"/>
        <v>0</v>
      </c>
      <c r="ES319" s="159">
        <f t="shared" si="132"/>
        <v>0</v>
      </c>
      <c r="ET319" s="159">
        <f t="shared" si="132"/>
        <v>0</v>
      </c>
      <c r="EU319" s="159">
        <f t="shared" si="132"/>
        <v>0</v>
      </c>
      <c r="EV319" s="159">
        <f t="shared" si="132"/>
        <v>0</v>
      </c>
      <c r="EW319" s="159">
        <f t="shared" si="132"/>
        <v>0</v>
      </c>
      <c r="EX319" s="159">
        <f t="shared" si="132"/>
        <v>0</v>
      </c>
      <c r="EZ319" s="523">
        <f t="shared" ref="EZ319:FK320" si="133">IF(EZ317=0,0,1)</f>
        <v>0</v>
      </c>
      <c r="FA319" s="159">
        <f t="shared" si="133"/>
        <v>0</v>
      </c>
      <c r="FB319" s="159">
        <f t="shared" si="133"/>
        <v>0</v>
      </c>
      <c r="FC319" s="159">
        <f t="shared" si="133"/>
        <v>0</v>
      </c>
      <c r="FD319" s="159">
        <f t="shared" si="133"/>
        <v>0</v>
      </c>
      <c r="FE319" s="159">
        <f t="shared" si="133"/>
        <v>0</v>
      </c>
      <c r="FF319" s="159">
        <f t="shared" si="133"/>
        <v>0</v>
      </c>
      <c r="FG319" s="159">
        <f t="shared" si="133"/>
        <v>0</v>
      </c>
      <c r="FH319" s="159">
        <f t="shared" si="133"/>
        <v>0</v>
      </c>
      <c r="FI319" s="159">
        <f t="shared" si="133"/>
        <v>0</v>
      </c>
      <c r="FJ319" s="159">
        <f t="shared" si="133"/>
        <v>0</v>
      </c>
      <c r="FK319" s="159">
        <f t="shared" si="133"/>
        <v>0</v>
      </c>
      <c r="FM319" s="523">
        <f t="shared" ref="FM319:FX320" si="134">IF(FM317=0,0,1)</f>
        <v>0</v>
      </c>
      <c r="FN319" s="159">
        <f t="shared" si="134"/>
        <v>0</v>
      </c>
      <c r="FO319" s="159">
        <f t="shared" si="134"/>
        <v>0</v>
      </c>
      <c r="FP319" s="159">
        <f t="shared" si="134"/>
        <v>0</v>
      </c>
      <c r="FQ319" s="159">
        <f t="shared" si="134"/>
        <v>0</v>
      </c>
      <c r="FR319" s="159">
        <f t="shared" si="134"/>
        <v>0</v>
      </c>
      <c r="FS319" s="159">
        <f t="shared" si="134"/>
        <v>0</v>
      </c>
      <c r="FT319" s="159">
        <f t="shared" si="134"/>
        <v>0</v>
      </c>
      <c r="FU319" s="159">
        <f t="shared" si="134"/>
        <v>0</v>
      </c>
      <c r="FV319" s="159">
        <f t="shared" si="134"/>
        <v>0</v>
      </c>
      <c r="FW319" s="159">
        <f t="shared" si="134"/>
        <v>0</v>
      </c>
      <c r="FX319" s="159">
        <f t="shared" si="134"/>
        <v>0</v>
      </c>
    </row>
    <row r="320" spans="1:180" s="556" customFormat="1" ht="12.75" hidden="1" customHeight="1">
      <c r="A320" s="4"/>
      <c r="B320" s="517"/>
      <c r="C320" s="551"/>
      <c r="D320" s="552"/>
      <c r="E320" s="552"/>
      <c r="F320" s="552"/>
      <c r="G320" s="552"/>
      <c r="H320" s="552"/>
      <c r="I320" s="552"/>
      <c r="J320" s="552"/>
      <c r="K320" s="552"/>
      <c r="L320" s="552"/>
      <c r="M320" s="552"/>
      <c r="N320" s="552"/>
      <c r="O320" s="553"/>
      <c r="P320" s="553"/>
      <c r="Q320" s="553"/>
      <c r="R320" s="553"/>
      <c r="S320" s="553"/>
      <c r="T320" s="554"/>
      <c r="U320" s="554"/>
      <c r="V320" s="554"/>
      <c r="W320" s="554"/>
      <c r="X320" s="554"/>
      <c r="Y320" s="554"/>
      <c r="Z320" s="554"/>
      <c r="AA320" s="554"/>
      <c r="AB320" s="554"/>
      <c r="AC320" s="554"/>
      <c r="AD320" s="554"/>
      <c r="AE320" s="554"/>
      <c r="AF320" s="554"/>
      <c r="AG320" s="554"/>
      <c r="AH320" s="554"/>
      <c r="AI320" s="554"/>
      <c r="AJ320" s="554"/>
      <c r="AK320" s="554"/>
      <c r="AL320" s="554"/>
      <c r="AM320" s="554"/>
      <c r="AN320" s="554"/>
      <c r="AO320" s="554"/>
      <c r="AP320" s="554"/>
      <c r="AQ320" s="554"/>
      <c r="AR320" s="554"/>
      <c r="AS320" s="554"/>
      <c r="AT320" s="555"/>
      <c r="AU320" s="161"/>
      <c r="AV320" s="159"/>
      <c r="AW320" s="605" t="s">
        <v>709</v>
      </c>
      <c r="AX320" s="550"/>
      <c r="AY320" s="550"/>
      <c r="AZ320" s="159"/>
      <c r="BA320" s="550"/>
      <c r="BB320" s="550"/>
      <c r="BC320" s="550"/>
      <c r="BD320" s="159"/>
      <c r="BE320" s="159"/>
      <c r="BF320" s="159"/>
      <c r="BG320" s="159"/>
      <c r="BH320" s="159"/>
      <c r="BI320" s="159"/>
      <c r="BJ320" s="159"/>
      <c r="BK320" s="159"/>
      <c r="BL320" s="159"/>
      <c r="BM320" s="159"/>
      <c r="BN320" s="159"/>
      <c r="BO320" s="159"/>
      <c r="BP320" s="159"/>
      <c r="BQ320" s="523">
        <f t="shared" ref="BQ320:CB320" si="135">IF(BQ318=0,0,1)</f>
        <v>0</v>
      </c>
      <c r="BR320" s="159">
        <f t="shared" si="135"/>
        <v>0</v>
      </c>
      <c r="BS320" s="159">
        <f t="shared" si="135"/>
        <v>0</v>
      </c>
      <c r="BT320" s="159">
        <f t="shared" si="135"/>
        <v>0</v>
      </c>
      <c r="BU320" s="159">
        <f t="shared" si="135"/>
        <v>0</v>
      </c>
      <c r="BV320" s="159">
        <f t="shared" si="135"/>
        <v>0</v>
      </c>
      <c r="BW320" s="159">
        <f t="shared" si="135"/>
        <v>0</v>
      </c>
      <c r="BX320" s="159">
        <f t="shared" si="135"/>
        <v>0</v>
      </c>
      <c r="BY320" s="159">
        <f t="shared" si="135"/>
        <v>0</v>
      </c>
      <c r="BZ320" s="159">
        <f t="shared" si="135"/>
        <v>0</v>
      </c>
      <c r="CA320" s="159">
        <f t="shared" si="135"/>
        <v>0</v>
      </c>
      <c r="CB320" s="159">
        <f t="shared" si="135"/>
        <v>0</v>
      </c>
      <c r="CC320" s="159"/>
      <c r="CD320" s="159"/>
      <c r="CE320" s="159"/>
      <c r="CF320" s="159"/>
      <c r="CG320" s="159"/>
      <c r="CH320" s="159"/>
      <c r="CI320" s="159"/>
      <c r="CJ320" s="159"/>
      <c r="CK320" s="159"/>
      <c r="CL320" s="159"/>
      <c r="CM320" s="159"/>
      <c r="CN320" s="159"/>
      <c r="CO320" s="159"/>
      <c r="CP320" s="159"/>
      <c r="CQ320" s="159"/>
      <c r="CR320" s="159"/>
      <c r="CS320" s="159"/>
      <c r="CT320" s="159"/>
      <c r="CU320" s="159"/>
      <c r="CV320" s="159"/>
      <c r="CW320" s="159"/>
      <c r="CX320" s="159"/>
      <c r="CY320" s="159"/>
      <c r="CZ320" s="523">
        <f t="shared" si="129"/>
        <v>0</v>
      </c>
      <c r="DA320" s="159">
        <f t="shared" si="129"/>
        <v>0</v>
      </c>
      <c r="DB320" s="159">
        <f t="shared" si="129"/>
        <v>0</v>
      </c>
      <c r="DC320" s="159">
        <f t="shared" si="129"/>
        <v>0</v>
      </c>
      <c r="DD320" s="159">
        <f t="shared" si="129"/>
        <v>0</v>
      </c>
      <c r="DE320" s="159">
        <f t="shared" si="129"/>
        <v>0</v>
      </c>
      <c r="DF320" s="159">
        <f t="shared" si="129"/>
        <v>0</v>
      </c>
      <c r="DG320" s="159">
        <f t="shared" si="129"/>
        <v>0</v>
      </c>
      <c r="DH320" s="159">
        <f t="shared" si="129"/>
        <v>0</v>
      </c>
      <c r="DI320" s="159">
        <f t="shared" si="129"/>
        <v>0</v>
      </c>
      <c r="DJ320" s="159">
        <f t="shared" si="129"/>
        <v>0</v>
      </c>
      <c r="DK320" s="159">
        <f t="shared" si="129"/>
        <v>0</v>
      </c>
      <c r="DL320" s="159"/>
      <c r="DM320" s="523">
        <f t="shared" si="130"/>
        <v>0</v>
      </c>
      <c r="DN320" s="159">
        <f t="shared" si="130"/>
        <v>0</v>
      </c>
      <c r="DO320" s="159">
        <f t="shared" si="130"/>
        <v>0</v>
      </c>
      <c r="DP320" s="159">
        <f t="shared" si="130"/>
        <v>0</v>
      </c>
      <c r="DQ320" s="159">
        <f t="shared" si="130"/>
        <v>0</v>
      </c>
      <c r="DR320" s="159">
        <f t="shared" si="130"/>
        <v>0</v>
      </c>
      <c r="DS320" s="159">
        <f t="shared" si="130"/>
        <v>0</v>
      </c>
      <c r="DT320" s="159">
        <f t="shared" si="130"/>
        <v>0</v>
      </c>
      <c r="DU320" s="159">
        <f t="shared" si="130"/>
        <v>0</v>
      </c>
      <c r="DV320" s="159">
        <f t="shared" si="130"/>
        <v>0</v>
      </c>
      <c r="DW320" s="159">
        <f t="shared" si="130"/>
        <v>0</v>
      </c>
      <c r="DX320" s="159">
        <f t="shared" si="130"/>
        <v>0</v>
      </c>
      <c r="DY320" s="159"/>
      <c r="DZ320" s="523">
        <f t="shared" si="131"/>
        <v>0</v>
      </c>
      <c r="EA320" s="159">
        <f t="shared" si="131"/>
        <v>0</v>
      </c>
      <c r="EB320" s="159">
        <f t="shared" si="131"/>
        <v>0</v>
      </c>
      <c r="EC320" s="159">
        <f t="shared" si="131"/>
        <v>0</v>
      </c>
      <c r="ED320" s="159">
        <f t="shared" si="131"/>
        <v>0</v>
      </c>
      <c r="EE320" s="159">
        <f t="shared" si="131"/>
        <v>0</v>
      </c>
      <c r="EF320" s="159">
        <f t="shared" si="131"/>
        <v>0</v>
      </c>
      <c r="EG320" s="159">
        <f t="shared" si="131"/>
        <v>0</v>
      </c>
      <c r="EH320" s="159">
        <f t="shared" si="131"/>
        <v>0</v>
      </c>
      <c r="EI320" s="159">
        <f t="shared" si="131"/>
        <v>0</v>
      </c>
      <c r="EJ320" s="159">
        <f t="shared" si="131"/>
        <v>0</v>
      </c>
      <c r="EK320" s="159">
        <f t="shared" si="131"/>
        <v>0</v>
      </c>
      <c r="EL320" s="159"/>
      <c r="EM320" s="523">
        <f t="shared" si="132"/>
        <v>0</v>
      </c>
      <c r="EN320" s="159">
        <f t="shared" si="132"/>
        <v>0</v>
      </c>
      <c r="EO320" s="159">
        <f t="shared" si="132"/>
        <v>0</v>
      </c>
      <c r="EP320" s="159">
        <f t="shared" si="132"/>
        <v>0</v>
      </c>
      <c r="EQ320" s="159">
        <f t="shared" si="132"/>
        <v>0</v>
      </c>
      <c r="ER320" s="159">
        <f t="shared" si="132"/>
        <v>0</v>
      </c>
      <c r="ES320" s="159">
        <f t="shared" si="132"/>
        <v>0</v>
      </c>
      <c r="ET320" s="159">
        <f t="shared" si="132"/>
        <v>0</v>
      </c>
      <c r="EU320" s="159">
        <f t="shared" si="132"/>
        <v>0</v>
      </c>
      <c r="EV320" s="159">
        <f t="shared" si="132"/>
        <v>0</v>
      </c>
      <c r="EW320" s="159">
        <f t="shared" si="132"/>
        <v>0</v>
      </c>
      <c r="EX320" s="159">
        <f t="shared" si="132"/>
        <v>0</v>
      </c>
      <c r="EY320" s="159"/>
      <c r="EZ320" s="523">
        <f t="shared" si="133"/>
        <v>0</v>
      </c>
      <c r="FA320" s="159">
        <f t="shared" si="133"/>
        <v>0</v>
      </c>
      <c r="FB320" s="159">
        <f t="shared" si="133"/>
        <v>0</v>
      </c>
      <c r="FC320" s="159">
        <f t="shared" si="133"/>
        <v>0</v>
      </c>
      <c r="FD320" s="159">
        <f t="shared" si="133"/>
        <v>0</v>
      </c>
      <c r="FE320" s="159">
        <f t="shared" si="133"/>
        <v>0</v>
      </c>
      <c r="FF320" s="159">
        <f t="shared" si="133"/>
        <v>0</v>
      </c>
      <c r="FG320" s="159">
        <f t="shared" si="133"/>
        <v>0</v>
      </c>
      <c r="FH320" s="159">
        <f t="shared" si="133"/>
        <v>0</v>
      </c>
      <c r="FI320" s="159">
        <f t="shared" si="133"/>
        <v>0</v>
      </c>
      <c r="FJ320" s="159">
        <f t="shared" si="133"/>
        <v>0</v>
      </c>
      <c r="FK320" s="159">
        <f t="shared" si="133"/>
        <v>0</v>
      </c>
      <c r="FL320" s="159"/>
      <c r="FM320" s="523">
        <f t="shared" si="134"/>
        <v>0</v>
      </c>
      <c r="FN320" s="159">
        <f t="shared" si="134"/>
        <v>0</v>
      </c>
      <c r="FO320" s="159">
        <f t="shared" si="134"/>
        <v>0</v>
      </c>
      <c r="FP320" s="159">
        <f t="shared" si="134"/>
        <v>0</v>
      </c>
      <c r="FQ320" s="159">
        <f t="shared" si="134"/>
        <v>0</v>
      </c>
      <c r="FR320" s="159">
        <f t="shared" si="134"/>
        <v>0</v>
      </c>
      <c r="FS320" s="159">
        <f t="shared" si="134"/>
        <v>0</v>
      </c>
      <c r="FT320" s="159">
        <f t="shared" si="134"/>
        <v>0</v>
      </c>
      <c r="FU320" s="159">
        <f t="shared" si="134"/>
        <v>0</v>
      </c>
      <c r="FV320" s="159">
        <f t="shared" si="134"/>
        <v>0</v>
      </c>
      <c r="FW320" s="159">
        <f t="shared" si="134"/>
        <v>0</v>
      </c>
      <c r="FX320" s="159">
        <f t="shared" si="134"/>
        <v>0</v>
      </c>
    </row>
    <row r="321" spans="1:180" s="556" customFormat="1" ht="12.75" hidden="1" customHeight="1">
      <c r="A321" s="4"/>
      <c r="B321" s="517"/>
      <c r="C321" s="557"/>
      <c r="D321" s="558"/>
      <c r="E321" s="558"/>
      <c r="F321" s="558"/>
      <c r="G321" s="558"/>
      <c r="H321" s="558"/>
      <c r="I321" s="559"/>
      <c r="J321" s="559"/>
      <c r="K321" s="559"/>
      <c r="L321" s="559"/>
      <c r="M321" s="559"/>
      <c r="R321" s="560"/>
      <c r="S321" s="561"/>
      <c r="T321" s="562">
        <v>15</v>
      </c>
      <c r="U321" s="562">
        <v>30</v>
      </c>
      <c r="V321" s="562">
        <v>15</v>
      </c>
      <c r="W321" s="562">
        <v>30</v>
      </c>
      <c r="X321" s="562">
        <v>15</v>
      </c>
      <c r="Y321" s="562">
        <v>30</v>
      </c>
      <c r="Z321" s="562">
        <v>15</v>
      </c>
      <c r="AA321" s="562">
        <v>30</v>
      </c>
      <c r="AB321" s="562">
        <v>15</v>
      </c>
      <c r="AC321" s="562">
        <v>30</v>
      </c>
      <c r="AD321" s="562">
        <v>15</v>
      </c>
      <c r="AE321" s="562">
        <v>30</v>
      </c>
      <c r="AF321" s="562">
        <v>15</v>
      </c>
      <c r="AG321" s="562">
        <v>30</v>
      </c>
      <c r="AH321" s="562">
        <v>15</v>
      </c>
      <c r="AI321" s="562">
        <v>30</v>
      </c>
      <c r="AJ321" s="562">
        <v>15</v>
      </c>
      <c r="AK321" s="562">
        <v>30</v>
      </c>
      <c r="AL321" s="562">
        <v>15</v>
      </c>
      <c r="AM321" s="562">
        <v>30</v>
      </c>
      <c r="AN321" s="562">
        <v>15</v>
      </c>
      <c r="AO321" s="562">
        <v>30</v>
      </c>
      <c r="AP321" s="562">
        <v>15</v>
      </c>
      <c r="AQ321" s="562">
        <v>30</v>
      </c>
      <c r="AR321" s="562">
        <v>15</v>
      </c>
      <c r="AS321" s="562">
        <v>30</v>
      </c>
      <c r="AT321" s="561"/>
      <c r="AU321" s="563" t="s">
        <v>220</v>
      </c>
      <c r="AV321" s="564"/>
      <c r="AW321" s="605" t="s">
        <v>710</v>
      </c>
      <c r="AX321" s="565"/>
      <c r="AY321" s="563" t="s">
        <v>221</v>
      </c>
      <c r="AZ321" s="565"/>
      <c r="BA321" s="563" t="s">
        <v>221</v>
      </c>
      <c r="BB321" s="188"/>
      <c r="BC321"/>
      <c r="BD321"/>
      <c r="BE321"/>
      <c r="BF321"/>
      <c r="BG321"/>
      <c r="BH321"/>
      <c r="BI321"/>
      <c r="BJ321"/>
      <c r="BK321"/>
      <c r="BL321"/>
      <c r="BM321"/>
      <c r="BN321"/>
      <c r="BO321" s="566"/>
      <c r="BP321" s="566"/>
      <c r="BQ321" s="567">
        <f t="shared" ref="BQ321:CB321" si="136">+BQ320+BP321</f>
        <v>0</v>
      </c>
      <c r="BR321" s="567">
        <f t="shared" si="136"/>
        <v>0</v>
      </c>
      <c r="BS321" s="523">
        <f t="shared" si="136"/>
        <v>0</v>
      </c>
      <c r="BT321" s="523">
        <f t="shared" si="136"/>
        <v>0</v>
      </c>
      <c r="BU321" s="523">
        <f t="shared" si="136"/>
        <v>0</v>
      </c>
      <c r="BV321" s="523">
        <f t="shared" si="136"/>
        <v>0</v>
      </c>
      <c r="BW321" s="523">
        <f t="shared" si="136"/>
        <v>0</v>
      </c>
      <c r="BX321" s="523">
        <f t="shared" si="136"/>
        <v>0</v>
      </c>
      <c r="BY321" s="523">
        <f t="shared" si="136"/>
        <v>0</v>
      </c>
      <c r="BZ321" s="523">
        <f t="shared" si="136"/>
        <v>0</v>
      </c>
      <c r="CA321" s="523">
        <f t="shared" si="136"/>
        <v>0</v>
      </c>
      <c r="CB321" s="523">
        <f t="shared" si="136"/>
        <v>0</v>
      </c>
      <c r="CC321" s="159"/>
      <c r="CD321" s="568">
        <f t="shared" ref="CD321:CO321" si="137">+BQ321</f>
        <v>0</v>
      </c>
      <c r="CE321" s="568">
        <f t="shared" si="137"/>
        <v>0</v>
      </c>
      <c r="CF321" s="568">
        <f t="shared" si="137"/>
        <v>0</v>
      </c>
      <c r="CG321" s="568">
        <f t="shared" si="137"/>
        <v>0</v>
      </c>
      <c r="CH321" s="568">
        <f t="shared" si="137"/>
        <v>0</v>
      </c>
      <c r="CI321" s="568">
        <f t="shared" si="137"/>
        <v>0</v>
      </c>
      <c r="CJ321" s="568">
        <f t="shared" si="137"/>
        <v>0</v>
      </c>
      <c r="CK321" s="568">
        <f t="shared" si="137"/>
        <v>0</v>
      </c>
      <c r="CL321" s="568">
        <f t="shared" si="137"/>
        <v>0</v>
      </c>
      <c r="CM321" s="568">
        <f t="shared" si="137"/>
        <v>0</v>
      </c>
      <c r="CN321" s="568">
        <f t="shared" si="137"/>
        <v>0</v>
      </c>
      <c r="CO321" s="568">
        <f t="shared" si="137"/>
        <v>0</v>
      </c>
      <c r="CP321" s="159"/>
      <c r="CQ321" s="159"/>
      <c r="CR321" s="159"/>
      <c r="CS321" s="159"/>
      <c r="CT321" s="159"/>
      <c r="CU321" s="159"/>
      <c r="CV321" s="159"/>
      <c r="CW321" s="159"/>
      <c r="CX321" s="159"/>
      <c r="CY321" s="159"/>
      <c r="CZ321" s="567">
        <f t="shared" ref="CZ321:DK321" si="138">+CZ320+CY321</f>
        <v>0</v>
      </c>
      <c r="DA321" s="567">
        <f t="shared" si="138"/>
        <v>0</v>
      </c>
      <c r="DB321" s="523">
        <f t="shared" si="138"/>
        <v>0</v>
      </c>
      <c r="DC321" s="523">
        <f t="shared" si="138"/>
        <v>0</v>
      </c>
      <c r="DD321" s="523">
        <f t="shared" si="138"/>
        <v>0</v>
      </c>
      <c r="DE321" s="523">
        <f t="shared" si="138"/>
        <v>0</v>
      </c>
      <c r="DF321" s="523">
        <f t="shared" si="138"/>
        <v>0</v>
      </c>
      <c r="DG321" s="523">
        <f t="shared" si="138"/>
        <v>0</v>
      </c>
      <c r="DH321" s="523">
        <f t="shared" si="138"/>
        <v>0</v>
      </c>
      <c r="DI321" s="523">
        <f t="shared" si="138"/>
        <v>0</v>
      </c>
      <c r="DJ321" s="523">
        <f t="shared" si="138"/>
        <v>0</v>
      </c>
      <c r="DK321" s="523">
        <f t="shared" si="138"/>
        <v>0</v>
      </c>
      <c r="DL321" s="159"/>
      <c r="DM321" s="567">
        <f t="shared" ref="DM321:DX321" si="139">+DM320+DL321</f>
        <v>0</v>
      </c>
      <c r="DN321" s="567">
        <f t="shared" si="139"/>
        <v>0</v>
      </c>
      <c r="DO321" s="523">
        <f t="shared" si="139"/>
        <v>0</v>
      </c>
      <c r="DP321" s="523">
        <f t="shared" si="139"/>
        <v>0</v>
      </c>
      <c r="DQ321" s="523">
        <f t="shared" si="139"/>
        <v>0</v>
      </c>
      <c r="DR321" s="523">
        <f t="shared" si="139"/>
        <v>0</v>
      </c>
      <c r="DS321" s="523">
        <f t="shared" si="139"/>
        <v>0</v>
      </c>
      <c r="DT321" s="523">
        <f t="shared" si="139"/>
        <v>0</v>
      </c>
      <c r="DU321" s="523">
        <f t="shared" si="139"/>
        <v>0</v>
      </c>
      <c r="DV321" s="523">
        <f t="shared" si="139"/>
        <v>0</v>
      </c>
      <c r="DW321" s="523">
        <f t="shared" si="139"/>
        <v>0</v>
      </c>
      <c r="DX321" s="523">
        <f t="shared" si="139"/>
        <v>0</v>
      </c>
      <c r="DY321" s="159"/>
      <c r="DZ321" s="567">
        <f t="shared" ref="DZ321:EK321" si="140">+DZ320+DY321</f>
        <v>0</v>
      </c>
      <c r="EA321" s="567">
        <f t="shared" si="140"/>
        <v>0</v>
      </c>
      <c r="EB321" s="523">
        <f t="shared" si="140"/>
        <v>0</v>
      </c>
      <c r="EC321" s="523">
        <f t="shared" si="140"/>
        <v>0</v>
      </c>
      <c r="ED321" s="523">
        <f t="shared" si="140"/>
        <v>0</v>
      </c>
      <c r="EE321" s="523">
        <f t="shared" si="140"/>
        <v>0</v>
      </c>
      <c r="EF321" s="523">
        <f t="shared" si="140"/>
        <v>0</v>
      </c>
      <c r="EG321" s="523">
        <f t="shared" si="140"/>
        <v>0</v>
      </c>
      <c r="EH321" s="523">
        <f t="shared" si="140"/>
        <v>0</v>
      </c>
      <c r="EI321" s="523">
        <f t="shared" si="140"/>
        <v>0</v>
      </c>
      <c r="EJ321" s="523">
        <f t="shared" si="140"/>
        <v>0</v>
      </c>
      <c r="EK321" s="523">
        <f t="shared" si="140"/>
        <v>0</v>
      </c>
      <c r="EL321" s="159"/>
      <c r="EM321" s="567">
        <f t="shared" ref="EM321:EX321" si="141">+EM320+EL321</f>
        <v>0</v>
      </c>
      <c r="EN321" s="567">
        <f t="shared" si="141"/>
        <v>0</v>
      </c>
      <c r="EO321" s="523">
        <f t="shared" si="141"/>
        <v>0</v>
      </c>
      <c r="EP321" s="523">
        <f t="shared" si="141"/>
        <v>0</v>
      </c>
      <c r="EQ321" s="523">
        <f t="shared" si="141"/>
        <v>0</v>
      </c>
      <c r="ER321" s="523">
        <f t="shared" si="141"/>
        <v>0</v>
      </c>
      <c r="ES321" s="523">
        <f t="shared" si="141"/>
        <v>0</v>
      </c>
      <c r="ET321" s="523">
        <f t="shared" si="141"/>
        <v>0</v>
      </c>
      <c r="EU321" s="523">
        <f t="shared" si="141"/>
        <v>0</v>
      </c>
      <c r="EV321" s="523">
        <f t="shared" si="141"/>
        <v>0</v>
      </c>
      <c r="EW321" s="523">
        <f t="shared" si="141"/>
        <v>0</v>
      </c>
      <c r="EX321" s="523">
        <f t="shared" si="141"/>
        <v>0</v>
      </c>
      <c r="EY321" s="159"/>
      <c r="EZ321" s="567">
        <f t="shared" ref="EZ321:FK321" si="142">+EZ320+EY321</f>
        <v>0</v>
      </c>
      <c r="FA321" s="567">
        <f t="shared" si="142"/>
        <v>0</v>
      </c>
      <c r="FB321" s="523">
        <f t="shared" si="142"/>
        <v>0</v>
      </c>
      <c r="FC321" s="523">
        <f t="shared" si="142"/>
        <v>0</v>
      </c>
      <c r="FD321" s="523">
        <f t="shared" si="142"/>
        <v>0</v>
      </c>
      <c r="FE321" s="523">
        <f t="shared" si="142"/>
        <v>0</v>
      </c>
      <c r="FF321" s="523">
        <f t="shared" si="142"/>
        <v>0</v>
      </c>
      <c r="FG321" s="523">
        <f t="shared" si="142"/>
        <v>0</v>
      </c>
      <c r="FH321" s="523">
        <f t="shared" si="142"/>
        <v>0</v>
      </c>
      <c r="FI321" s="523">
        <f t="shared" si="142"/>
        <v>0</v>
      </c>
      <c r="FJ321" s="523">
        <f t="shared" si="142"/>
        <v>0</v>
      </c>
      <c r="FK321" s="523">
        <f t="shared" si="142"/>
        <v>0</v>
      </c>
      <c r="FL321" s="159"/>
      <c r="FM321" s="567">
        <f t="shared" ref="FM321:FX321" si="143">+FM320+FL321</f>
        <v>0</v>
      </c>
      <c r="FN321" s="567">
        <f t="shared" si="143"/>
        <v>0</v>
      </c>
      <c r="FO321" s="523">
        <f t="shared" si="143"/>
        <v>0</v>
      </c>
      <c r="FP321" s="523">
        <f t="shared" si="143"/>
        <v>0</v>
      </c>
      <c r="FQ321" s="523">
        <f t="shared" si="143"/>
        <v>0</v>
      </c>
      <c r="FR321" s="523">
        <f t="shared" si="143"/>
        <v>0</v>
      </c>
      <c r="FS321" s="523">
        <f t="shared" si="143"/>
        <v>0</v>
      </c>
      <c r="FT321" s="523">
        <f t="shared" si="143"/>
        <v>0</v>
      </c>
      <c r="FU321" s="523">
        <f t="shared" si="143"/>
        <v>0</v>
      </c>
      <c r="FV321" s="523">
        <f t="shared" si="143"/>
        <v>0</v>
      </c>
      <c r="FW321" s="523">
        <f t="shared" si="143"/>
        <v>0</v>
      </c>
      <c r="FX321" s="523">
        <f t="shared" si="143"/>
        <v>0</v>
      </c>
    </row>
    <row r="322" spans="1:180" s="556" customFormat="1" ht="12.75" hidden="1" customHeight="1">
      <c r="A322" s="4"/>
      <c r="B322" s="517"/>
      <c r="C322" s="557"/>
      <c r="D322" s="558"/>
      <c r="E322" s="558"/>
      <c r="F322" s="558"/>
      <c r="G322" s="558"/>
      <c r="H322" s="558"/>
      <c r="I322" s="559"/>
      <c r="J322" s="559"/>
      <c r="K322" s="559"/>
      <c r="L322" s="559"/>
      <c r="M322" s="559"/>
      <c r="R322" s="560"/>
      <c r="S322" s="569">
        <v>1</v>
      </c>
      <c r="T322" s="563" t="str">
        <f>IF($S$180-SUM($T$181:$T$186)=$S$180," ",IF(SUM($T$181:$T$186)=0,$T$175," "))</f>
        <v xml:space="preserve"> </v>
      </c>
      <c r="U322" s="563" t="str">
        <f>IF($S$180-SUM($U$181:$U$186)-SUM($T$181:$U$186)=$S$180," ",IF(SUM($T$322)=0,IF(SUM($U$181:$U$186)=0,$T$175," ")," "))</f>
        <v xml:space="preserve"> </v>
      </c>
      <c r="V322" s="563" t="str">
        <f>IF($S$180-SUM($V$181:$V$186)-SUM($T$181:$V$186)=$S$180," ",IF(SUM($T$322:$U$322)=0,IF(SUM($V$181:$V$186)=0,$V$175," ")," "))</f>
        <v xml:space="preserve"> </v>
      </c>
      <c r="W322" s="563" t="str">
        <f>IF($S$180-SUM($W$181:$W$186)-SUM($T$181:$W$186)=$S$180," ",IF(SUM($T$322:$V$322)=0,IF(SUM($W$181:$W$186)=0,$V$175," ")," "))</f>
        <v xml:space="preserve"> </v>
      </c>
      <c r="X322" s="563" t="str">
        <f>IF($S$180-SUM($X$181:$X$186)-SUM($T$181:$X$186)=$S$180," ",IF(SUM($T$322:$W$322)=0,IF(SUM($X$181:$X$186)=0,$X$175," ")," "))</f>
        <v xml:space="preserve"> </v>
      </c>
      <c r="Y322" s="563" t="str">
        <f>IF($S$180-SUM($Y$181:$Y$186)-SUM($T$181:$Y$186)=$S$180," ",IF(SUM($T$322:$X$322)=0,IF(SUM($Y$181:$Y$186)=0,$X$175," ")," "))</f>
        <v xml:space="preserve"> </v>
      </c>
      <c r="Z322" s="563" t="str">
        <f>IF($S$180-SUM($Z$181:$Z$186)-SUM($T$181:$Z$186)=$S$180," ",IF(SUM($T$322:$Y$322)=0,IF(SUM($Z$181:$Z$186)=0,$Z$175," ")," "))</f>
        <v xml:space="preserve"> </v>
      </c>
      <c r="AA322" s="563" t="str">
        <f>IF($S$180-SUM($AA$181:$AA$186)-SUM($T$181:$AA$186)=$S$180," ",IF(SUM($T$322:$Z$322)=0,IF(SUM($AA$181:$AA$186)=0,$Z$175," ")," "))</f>
        <v xml:space="preserve"> </v>
      </c>
      <c r="AB322" s="563" t="str">
        <f>IF($S$180-SUM($AB$181:$AB$186)-SUM($T$181:$AB$186)=$S$180," ",IF(SUM($T$322:$AA$322)=0,IF(SUM($AB$181:$AB$186)=0,$AB$175," ")," "))</f>
        <v xml:space="preserve"> </v>
      </c>
      <c r="AC322" s="563" t="str">
        <f>IF($S$180-SUM($AC$181:$AC$186)-SUM($T$181:$AC$186)=$S$180," ",IF(SUM($T$322:$AB$322)=0,IF(SUM($AC$181:$AC$186)=0,$AB$175," ")," "))</f>
        <v xml:space="preserve"> </v>
      </c>
      <c r="AD322" s="563" t="str">
        <f>IF($S$180-SUM($AD$181:$AD$186)-SUM($T$181:$AC$186)=$S$180," ",IF(SUM($T$322:$AC$322)=0,IF(SUM($AD$181:$AD$186)=0,$AD$175," ")," "))</f>
        <v xml:space="preserve"> </v>
      </c>
      <c r="AE322" s="563" t="str">
        <f>IF($S$180-SUM($AE$181:$AE$186)-SUM($T$181:$AE$186)=$S$180," ",IF(SUM($T$322:$AD$322)=0,IF(SUM($AE$181:$AE$186)=0,$AD$175," ")," "))</f>
        <v xml:space="preserve"> </v>
      </c>
      <c r="AF322" s="563" t="str">
        <f>IF($S$180-SUM($AF$181:$AF$186)-SUM($T$181:$AF$186)=$S$180," ",IF(SUM($T$322:$AE$322)=0,IF(SUM($AF$181:$AF$186)=0,$AF$175," ")," "))</f>
        <v xml:space="preserve"> </v>
      </c>
      <c r="AG322" s="563" t="str">
        <f>IF($S$180-SUM($AG$181:$AG$186)-SUM($T$181:$AG$186)=$S$180," ",IF(SUM($T$322:$AF$322)=0,IF(SUM($AG$181:$AG$186)=0,$AF$175," ")," "))</f>
        <v xml:space="preserve"> </v>
      </c>
      <c r="AH322" s="563" t="str">
        <f>IF($S$180-SUM($AH$181:$AH$186)-SUM($T$181:$AH$186)=$S$180," ",IF(SUM($T$322:$AG$322)=0,IF(SUM($AH$181:$AH$186)=0,$AH$175," ")," "))</f>
        <v xml:space="preserve"> </v>
      </c>
      <c r="AI322" s="563" t="str">
        <f>IF($S$180-SUM($AI$181:$AI$186)-SUM($T$181:$AI$186)=$S$180," ",IF(SUM($T$322:$AH$322)=0,IF(SUM($AI$181:$AI$186)=0,$AH$175," ")," "))</f>
        <v xml:space="preserve"> </v>
      </c>
      <c r="AJ322" s="563" t="str">
        <f>IF($S$180-SUM($AJ$181:$AJ$186)-SUM($T$181:$AJ$186)=$S$180," ",IF(SUM($T$322:$AI$322)=0,IF(SUM($AJ$181:$AJ$186)=0,$AJ$175," ")," "))</f>
        <v xml:space="preserve"> </v>
      </c>
      <c r="AK322" s="563" t="str">
        <f>IF($S$180-SUM($AK$181:$AK$186)-SUM($T$181:$AJ$186)=$S$180," ",IF(SUM($T$322:$AJ$322)=0,IF(SUM($AK$181:$AK$186)=0,$AJ$175," ")," "))</f>
        <v xml:space="preserve"> </v>
      </c>
      <c r="AL322" s="563" t="str">
        <f>IF($S$180-SUM($AL$181:$AL$186)-SUM($T$181:$AL$186)=$S$180," ",IF(SUM($T$322:$AK$322)=0,IF(SUM($AL$181:$AL$186)=0,$AL$175," ")," "))</f>
        <v xml:space="preserve"> </v>
      </c>
      <c r="AM322" s="563" t="str">
        <f>IF($S$180-SUM($AM$181:$AM$186)-SUM($T$181:$AM$186)=$S$180," ",IF(SUM($T$322:$AL$322)=0,IF(SUM($AM$181:$AM$186)=0,$AL$175," ")," "))</f>
        <v xml:space="preserve"> </v>
      </c>
      <c r="AN322" s="563" t="str">
        <f>IF($S$180-SUM($AN$181:$AN$186)-SUM($T$181:$AN$186)=$S$180," ",IF(SUM($T$322:$AM$322)=0,IF(SUM($AN$181:$AN$186)=0,$AN$175," ")," "))</f>
        <v xml:space="preserve"> </v>
      </c>
      <c r="AO322" s="563" t="str">
        <f>IF($S$180-SUM($AO$181:$AO$186)-SUM($T$181:$AO$186)=$S$180," ",IF(SUM($T$322:$AN$322)=0,IF(SUM($AO$181:$AO$186)=0,$AN$175," ")," "))</f>
        <v xml:space="preserve"> </v>
      </c>
      <c r="AP322" s="563" t="str">
        <f>IF($S$180-SUM(AP$181:$AP$186)-SUM($T$181:$AP$186)=$S$180," ",IF(SUM($T$322:$AO$322)=0,IF(SUM($AP$181:$AP$186)=0,$AP$175," ")," "))</f>
        <v xml:space="preserve"> </v>
      </c>
      <c r="AQ322" s="563" t="str">
        <f>IF($S$180-SUM($AQ$181:$AQ$186)-SUM($T$181:$AQ$186)=$S$180," ",IF(SUM($T$322:$AP$322)=0,IF(SUM($AQ$181:$AQ$186)=0,$AP$175," ")," "))</f>
        <v xml:space="preserve"> </v>
      </c>
      <c r="AR322" s="563" t="str">
        <f>IF(S180-SUM(AR181:AR186)-SUM(U181:AR186)=S180," ",IF(SUM(U322:AQ322)=0,IF(SUM(AR181:AR186)=0,$AR$175," ")," "))</f>
        <v xml:space="preserve"> </v>
      </c>
      <c r="AS322" s="563" t="str">
        <f>IF(S180-SUM(AS181:AS186)-SUM(V181:AS186)=S180," ",IF(SUM(V322:AR322)=0,IF(SUM(AS181:AS186)=0,$AR$175," ")," "))</f>
        <v xml:space="preserve"> </v>
      </c>
      <c r="AT322" s="561"/>
      <c r="AU322" s="570">
        <f t="shared" ref="AU322:AU331" si="144">IF(SUM(T322,V322,X322,Z322,AB322,AD322,AF322,AH322,AJ322,AL322,AN322,AP322,AR322)=0,SUM(T322:AR322),SUM(T322:AR322)-1)</f>
        <v>0</v>
      </c>
      <c r="AV322" s="571"/>
      <c r="AW322" s="605" t="s">
        <v>711</v>
      </c>
      <c r="AX322" s="561"/>
      <c r="AY322" s="563" t="b">
        <f>IF($AW$322=FALSE,IF($AU$322=8,SUM($T$332:$AI$332),IF($AU$322=9,SUM($T$332:$AK$332),IF($AU$322=10,SUM($T$332:$AM$332),IF($AU$322=11,SUM($T$332:$AO$332),IF($AU$322=12,SUM($T$332:$AQ$332)))))))</f>
        <v>0</v>
      </c>
      <c r="AZ322" s="565"/>
      <c r="BA322" s="563" t="str">
        <f t="shared" ref="BA322:BA331" si="145">IF(AW322=FALSE,AY322,AW322)</f>
        <v>70201  -  Actividades de consultoría de gestión</v>
      </c>
      <c r="BB322" s="188"/>
      <c r="BC322"/>
      <c r="BD322"/>
      <c r="BE322"/>
      <c r="BF322"/>
      <c r="BG322"/>
      <c r="BH322"/>
      <c r="BI322"/>
      <c r="BJ322"/>
      <c r="BK322"/>
      <c r="BL322"/>
      <c r="BM322"/>
      <c r="BN322"/>
      <c r="BO322" s="566"/>
      <c r="BP322" s="572" t="s">
        <v>15</v>
      </c>
      <c r="BQ322" s="572" t="s">
        <v>15</v>
      </c>
      <c r="BR322" s="572" t="s">
        <v>15</v>
      </c>
      <c r="BS322" s="159"/>
      <c r="BT322" s="159"/>
      <c r="BU322" s="159"/>
      <c r="BV322" s="159"/>
      <c r="BW322" s="159"/>
      <c r="BX322" s="159"/>
      <c r="BY322" s="159"/>
      <c r="BZ322" s="159"/>
      <c r="CA322" s="159"/>
      <c r="CB322" s="159"/>
      <c r="CC322" s="159"/>
      <c r="CD322" s="159"/>
      <c r="CE322" s="159"/>
      <c r="CF322" s="159"/>
      <c r="CG322" s="159"/>
      <c r="CH322" s="159"/>
      <c r="CI322" s="159"/>
      <c r="CJ322" s="159"/>
      <c r="CK322" s="159"/>
      <c r="CL322" s="159"/>
      <c r="CM322" s="159"/>
      <c r="CN322" s="159"/>
      <c r="CO322" s="159"/>
      <c r="CP322" s="159"/>
      <c r="CQ322" s="159"/>
      <c r="CR322" s="159"/>
      <c r="CS322" s="159"/>
      <c r="CT322" s="159"/>
      <c r="CU322" s="159"/>
      <c r="CV322" s="159"/>
      <c r="CW322" s="159"/>
      <c r="CX322" s="159"/>
      <c r="CY322" s="159"/>
      <c r="CZ322" s="159"/>
      <c r="DA322" s="159"/>
      <c r="DB322" s="159"/>
      <c r="DC322" s="159"/>
      <c r="DD322" s="159"/>
      <c r="DE322" s="159"/>
      <c r="DF322" s="159"/>
      <c r="DG322" s="159"/>
      <c r="DH322" s="159"/>
      <c r="DI322" s="159"/>
      <c r="DJ322" s="159"/>
      <c r="DK322" s="159"/>
      <c r="DL322" s="159"/>
      <c r="DM322" s="159"/>
      <c r="DN322" s="159"/>
      <c r="DO322" s="159"/>
      <c r="DP322" s="159"/>
      <c r="DQ322" s="159"/>
      <c r="DR322" s="159"/>
      <c r="DS322" s="159"/>
      <c r="DT322" s="159"/>
      <c r="DU322" s="159"/>
      <c r="DV322" s="159"/>
      <c r="DW322" s="159"/>
      <c r="DX322" s="159"/>
      <c r="DY322" s="159"/>
      <c r="DZ322" s="159"/>
      <c r="EA322" s="159"/>
      <c r="EB322" s="159"/>
      <c r="EC322" s="159"/>
      <c r="ED322" s="159"/>
      <c r="EE322" s="159"/>
      <c r="EF322" s="159"/>
      <c r="EG322" s="159"/>
      <c r="EH322" s="159"/>
      <c r="EI322" s="159"/>
      <c r="EJ322" s="159"/>
      <c r="EK322" s="159"/>
      <c r="EL322" s="159"/>
      <c r="EM322" s="159"/>
      <c r="EN322" s="159"/>
      <c r="EO322" s="159"/>
      <c r="EP322" s="159"/>
      <c r="EQ322" s="159"/>
      <c r="ER322" s="159"/>
      <c r="ES322" s="159"/>
      <c r="ET322" s="159"/>
      <c r="EU322" s="159"/>
      <c r="EV322" s="159"/>
      <c r="EW322" s="159"/>
      <c r="EX322" s="159"/>
      <c r="EY322" s="159"/>
      <c r="EZ322" s="159"/>
      <c r="FA322" s="159"/>
      <c r="FB322" s="159"/>
      <c r="FC322" s="159"/>
      <c r="FD322" s="159"/>
      <c r="FE322" s="159"/>
      <c r="FF322" s="159"/>
      <c r="FG322" s="159"/>
      <c r="FH322" s="159"/>
      <c r="FI322" s="159"/>
      <c r="FJ322" s="159"/>
      <c r="FK322" s="159"/>
      <c r="FL322" s="159"/>
      <c r="FM322" s="159"/>
      <c r="FN322" s="159"/>
      <c r="FO322" s="159"/>
      <c r="FP322" s="159"/>
      <c r="FQ322" s="159"/>
      <c r="FR322" s="159"/>
      <c r="FS322" s="159"/>
      <c r="FT322" s="159"/>
      <c r="FU322" s="159"/>
      <c r="FV322" s="159"/>
      <c r="FW322" s="159"/>
      <c r="FX322" s="159"/>
    </row>
    <row r="323" spans="1:180" s="556" customFormat="1" ht="12.75" hidden="1" customHeight="1">
      <c r="A323" s="4"/>
      <c r="B323" s="517"/>
      <c r="C323" s="557"/>
      <c r="D323" s="558"/>
      <c r="E323" s="558"/>
      <c r="F323" s="558"/>
      <c r="G323" s="558"/>
      <c r="H323" s="558"/>
      <c r="I323" s="559"/>
      <c r="J323" s="559"/>
      <c r="K323" s="559"/>
      <c r="L323" s="559"/>
      <c r="M323" s="559"/>
      <c r="R323" s="560"/>
      <c r="S323" s="569">
        <v>2</v>
      </c>
      <c r="T323" s="563" t="str">
        <f>IF($S$187-SUM($T$188:$T$193)=$S$187," ",IF(SUM($T$188:$T$193)=0,$T$175," "))</f>
        <v/>
      </c>
      <c r="U323" s="563" t="str">
        <f>IF($S$187-SUM($U$188:$U$193)-SUM($T$188:$U$193)=$S$187," ",IF(SUM($T$323)=0,IF(SUM($U$188:$U$193)=0,$T$175," ")," "))</f>
        <v/>
      </c>
      <c r="V323" s="563" t="str">
        <f>IF($S$187-SUM($V$188:$V$193)-SUM($T$188:$V$193)=$S$187," ",IF(SUM($T$323:$U$323)=0,IF(SUM($V$188:$V$193)=0,$V$175," ")," "))</f>
        <v/>
      </c>
      <c r="W323" s="563" t="str">
        <f>IF($S$187-SUM($W$188:$W$193)-SUM($T$188:$W$193)=$S$187," ",IF(SUM($T$323:$V$323)=0,IF(SUM($W$188:$W$193)=0,$V$175," ")," "))</f>
        <v/>
      </c>
      <c r="X323" s="563" t="str">
        <f>IF($S$187-SUM($X$188:$X$193)-SUM($T$188:$X$193)=$S$187," ",IF(SUM($T$323:$W$323)=0,IF(SUM($X$188:$X$193)=0,$X$175," ")," "))</f>
        <v/>
      </c>
      <c r="Y323" s="563" t="str">
        <f>IF($S$187-SUM($Y$188:$Y$193)-SUM($T$188:$Y$193)=$S$187," ",IF(SUM($T$323:$X$323)=0,IF(SUM($Y$188:$Y$193)=0,$X$175," ")," "))</f>
        <v/>
      </c>
      <c r="Z323" s="563" t="str">
        <f>IF($S$187-SUM($Z$188:$Z$193)-SUM($T$188:$Z$193)=$S$187," ",IF(SUM($T$323:$Y$323)=0,IF(SUM($Z$188:$Z$193)=0,$Z$175," ")," "))</f>
        <v/>
      </c>
      <c r="AA323" s="563" t="str">
        <f>IF($S$187-SUM($AA$188:$AA$193)-SUM($T$188:$AA$193)=$S$187," ",IF(SUM($T$323:$Z$323)=0,IF(SUM($AA$188:$AA$193)=0,$Z$175," ")," "))</f>
        <v/>
      </c>
      <c r="AB323" s="563" t="str">
        <f>IF($S$187-SUM($AB$188:$AB$193)-SUM($T$188:$AB$193)=$S$187," ",IF(SUM($T$323:$AA$323)=0,IF(SUM($AB$188:$AB$193)=0,$AB$175," ")," "))</f>
        <v/>
      </c>
      <c r="AC323" s="563" t="str">
        <f>IF($S$187-SUM($AC$188:$AC$193)-SUM($T$188:$AC$193)=$S$187," ",IF(SUM($T$323:$AB$323)=0,IF(SUM($AC$188:$AC$193)=0,$AB$175," ")," "))</f>
        <v/>
      </c>
      <c r="AD323" s="563" t="str">
        <f>IF($S$187-SUM($AD$188:$AD$193)-SUM($T$188:$AC$193)=$S$187," ",IF(SUM($T$323:$AC$323)=0,IF(SUM($AD$188:$AD$193)=0,$AD$175," ")," "))</f>
        <v/>
      </c>
      <c r="AE323" s="563" t="str">
        <f>IF($S$187-SUM($AE$188:$AE$193)-SUM($T$188:$AE$193)=$S$187," ",IF(SUM($T$323:$AD$323)=0,IF(SUM($AE$188:$AE$193)=0,$AD$175," ")," "))</f>
        <v/>
      </c>
      <c r="AF323" s="563" t="str">
        <f>IF($S$187-SUM($AF$188:$AF$193)-SUM($T$188:$AF$193)=$S$187," ",IF(SUM($T$323:$AE$323)=0,IF(SUM($AF188:$AF$193)=0,$AF$175," ")," "))</f>
        <v/>
      </c>
      <c r="AG323" s="563" t="str">
        <f>IF($S$187-SUM($AG$188:$AG$193)-SUM($T$188:AG$193)=$S$187," ",IF(SUM($T$323:$AF$323)=0,IF(SUM($AG$188:$AG$193)=0,$AF$175," ")," "))</f>
        <v/>
      </c>
      <c r="AH323" s="563" t="str">
        <f>IF($S$187-SUM($AH$188:$AH$193)-SUM($T$188:$AH$193)=$S$187," ",IF(SUM($T$323:$AG$323)=0,IF(SUM($AH$188:$AH$193)=0,$AH$175," ")," "))</f>
        <v/>
      </c>
      <c r="AI323" s="563" t="str">
        <f>IF($S$187-SUM($AI$188:$AI$193)-SUM($T$188:$AI$193)=$S$187," ",IF(SUM($T$323:$AH$323)=0,IF(SUM($AI$188:$AI$193)=0,$AH$175," ")," "))</f>
        <v/>
      </c>
      <c r="AJ323" s="563" t="str">
        <f>IF($S$187-SUM($AJ$188:$AJ$193)-SUM($T$188:$AJ$193)=$S$187," ",IF(SUM($T$323:$AI$323)=0,IF(SUM($AJ$188:$AJ$193)=0,$AJ$175," ")," "))</f>
        <v/>
      </c>
      <c r="AK323" s="563" t="str">
        <f>IF($S$187-SUM($AK$188:$AK$193)-SUM($T$188:$AJ$193)=$S$187," ",IF(SUM($T$323:$AJ$323)=0,IF(SUM($AK$188:$AK$193)=0,$AJ$175," ")," "))</f>
        <v/>
      </c>
      <c r="AL323" s="563" t="str">
        <f>IF($S$187-SUM($AL$188:$AL$193)-SUM($T$188:$AL$193)=$S$187," ",IF(SUM($T$323:$AK$323)=0,IF(SUM($AL$188:$AL$193)=0,$AL$175," ")," "))</f>
        <v/>
      </c>
      <c r="AM323" s="563" t="str">
        <f>IF($S$187-SUM($AM$188:$AM$193)-SUM($T$188:$AM$193)=$S$187," ",IF(SUM($T$323:$AL$323)=0,IF(SUM($AM$188:$AM$193)=0,$AL$175," ")," "))</f>
        <v/>
      </c>
      <c r="AN323" s="563" t="str">
        <f>IF($S$187-SUM($AN$188:$AN$193)-SUM($T$188:$AN$193)=$S$187," ",IF(SUM($T$323:$AM$323)=0,IF(SUM($AN$188:$AN$193)=0,$AN$175," ")," "))</f>
        <v/>
      </c>
      <c r="AO323" s="563" t="str">
        <f>IF($S$187-SUM($AO$188:$AO$193)-SUM($T$188:$AO$193)=$S$187," ",IF(SUM($T$323:$AN$323)=0,IF(SUM($AO$188:$AO$193)=0,$AN$175," ")," "))</f>
        <v/>
      </c>
      <c r="AP323" s="563" t="str">
        <f>IF($S$187-SUM($AP$188:$AP$193)-SUM($T$188:$AP$193)=$S$187," ",IF(SUM($T$323:$AO$323)=0,IF(SUM($AP$188:$AP$193)=0,$AP$175," ")," "))</f>
        <v/>
      </c>
      <c r="AQ323" s="563" t="str">
        <f>IF($S$187-SUM($AQ$188:$AQ$193)-SUM($T$188:$AQ$193)=$S$187," ",IF(SUM($T$323:$AP$323)=0,IF(SUM($AQ$188:$AQ$193)=0,$AP$175," ")," "))</f>
        <v/>
      </c>
      <c r="AR323" s="563" t="str">
        <f>IF(S187-SUM(AR188:AR193)-SUM(U188:AR193)=S187," ",IF(SUM(U323:AQ323)=0,IF(SUM(AR188:AR193)=0,$AR$175," ")," "))</f>
        <v/>
      </c>
      <c r="AS323" s="563" t="str">
        <f>IF(S187-SUM(AS188:AS193)-SUM(V188:AS193)=S187," ",IF(SUM(V323:AR323)=0,IF(SUM(AS188:AS193)=0,$AR$175," ")," "))</f>
        <v/>
      </c>
      <c r="AT323" s="561"/>
      <c r="AU323" s="570">
        <f t="shared" si="144"/>
        <v>0</v>
      </c>
      <c r="AV323" s="564"/>
      <c r="AW323" s="605" t="s">
        <v>712</v>
      </c>
      <c r="AX323" s="565"/>
      <c r="AY323" s="563" t="b">
        <f>IF($AW$323=FALSE,IF($AU$323=8,SUM($T$332:$AI$332),IF($AU$323=9,SUM($T$332:$AK$332),IF($AU$323=10,SUM($T$332:$AM$332),IF($AU$323=11,SUM($T$332:$AO$332),IF($AU$323=12,SUM($T$332:$AQ$332)))))))</f>
        <v>0</v>
      </c>
      <c r="AZ323" s="565"/>
      <c r="BA323" s="563" t="str">
        <f t="shared" si="145"/>
        <v>71101  -  Actividades de arquitectura e ingeniería y otras actividades conexas de consultoría técnica</v>
      </c>
      <c r="BB323" s="188"/>
      <c r="BC323"/>
      <c r="BD323"/>
      <c r="BE323"/>
      <c r="BF323"/>
      <c r="BG323"/>
      <c r="BH323"/>
      <c r="BI323"/>
      <c r="BJ323"/>
      <c r="BK323"/>
      <c r="BL323"/>
      <c r="BM323"/>
      <c r="BN323"/>
      <c r="BO323" s="572" t="s">
        <v>15</v>
      </c>
      <c r="BP323" s="572" t="s">
        <v>15</v>
      </c>
      <c r="BQ323" s="572" t="s">
        <v>15</v>
      </c>
      <c r="BR323" s="572" t="s">
        <v>15</v>
      </c>
      <c r="BS323" s="159"/>
      <c r="BT323" s="159"/>
      <c r="BU323" s="159"/>
      <c r="BV323" s="159"/>
      <c r="BW323" s="159"/>
      <c r="BX323" s="159"/>
      <c r="BY323" s="159"/>
      <c r="BZ323" s="159"/>
      <c r="CA323" s="159"/>
      <c r="CB323" s="159"/>
      <c r="CC323" s="159"/>
      <c r="CD323" s="159"/>
      <c r="CE323" s="159"/>
      <c r="CF323" s="159"/>
      <c r="CG323" s="159"/>
      <c r="CH323" s="159"/>
      <c r="CI323" s="159"/>
      <c r="CJ323" s="159"/>
      <c r="CK323" s="159"/>
      <c r="CL323" s="159"/>
      <c r="CM323" s="159"/>
      <c r="CN323" s="159"/>
      <c r="CO323" s="159"/>
      <c r="CP323" s="159"/>
      <c r="CQ323" s="159"/>
      <c r="CR323" s="159"/>
      <c r="CS323" s="159"/>
      <c r="CT323" s="159"/>
      <c r="CU323" s="159"/>
      <c r="CV323" s="159"/>
      <c r="CW323" s="159"/>
      <c r="CX323" s="159"/>
      <c r="CY323" s="159"/>
      <c r="CZ323" s="159"/>
      <c r="DA323" s="159"/>
      <c r="DB323" s="159"/>
      <c r="DC323" s="159"/>
      <c r="DD323" s="159"/>
      <c r="DE323" s="159"/>
      <c r="DF323" s="159"/>
      <c r="DG323" s="159"/>
      <c r="DH323" s="159"/>
      <c r="DI323" s="159"/>
      <c r="DJ323" s="159"/>
      <c r="DK323" s="159"/>
      <c r="DL323" s="159"/>
      <c r="DM323" s="159"/>
      <c r="DN323" s="159"/>
      <c r="DO323" s="159"/>
      <c r="DP323" s="159"/>
      <c r="DQ323" s="159"/>
      <c r="DR323" s="159"/>
      <c r="DS323" s="159"/>
      <c r="DT323" s="159"/>
      <c r="DU323" s="159"/>
      <c r="DV323" s="159"/>
      <c r="DW323" s="159"/>
      <c r="DX323" s="159"/>
      <c r="DY323" s="159"/>
      <c r="DZ323" s="159"/>
      <c r="EA323" s="159"/>
      <c r="EB323" s="159"/>
      <c r="EC323" s="159"/>
      <c r="ED323" s="159"/>
      <c r="EE323" s="159"/>
      <c r="EF323" s="159"/>
      <c r="EG323" s="159"/>
      <c r="EH323" s="159"/>
      <c r="EI323" s="159"/>
      <c r="EJ323" s="159"/>
      <c r="EK323" s="159"/>
      <c r="EL323" s="159"/>
      <c r="EM323" s="159"/>
      <c r="EN323" s="159"/>
      <c r="EO323" s="159"/>
      <c r="EP323" s="159"/>
      <c r="EQ323" s="159"/>
      <c r="ER323" s="159"/>
      <c r="ES323" s="159"/>
      <c r="ET323" s="159"/>
      <c r="EU323" s="159"/>
      <c r="EV323" s="159"/>
      <c r="EW323" s="159"/>
      <c r="EX323" s="159"/>
      <c r="EY323" s="159"/>
      <c r="EZ323" s="159"/>
      <c r="FA323" s="159"/>
      <c r="FB323" s="159"/>
      <c r="FC323" s="159"/>
      <c r="FD323" s="159"/>
      <c r="FE323" s="159"/>
      <c r="FF323" s="159"/>
      <c r="FG323" s="159"/>
      <c r="FH323" s="159"/>
      <c r="FI323" s="159"/>
      <c r="FJ323" s="159"/>
      <c r="FK323" s="159"/>
      <c r="FL323" s="159"/>
      <c r="FM323" s="159"/>
      <c r="FN323" s="159"/>
      <c r="FO323" s="159"/>
      <c r="FP323" s="159"/>
      <c r="FQ323" s="159"/>
      <c r="FR323" s="159"/>
      <c r="FS323" s="159"/>
      <c r="FT323" s="159"/>
      <c r="FU323" s="159"/>
      <c r="FV323" s="159"/>
      <c r="FW323" s="159"/>
      <c r="FX323" s="159"/>
    </row>
    <row r="324" spans="1:180" s="556" customFormat="1" ht="12.75" hidden="1" customHeight="1">
      <c r="A324" s="4"/>
      <c r="B324" s="517"/>
      <c r="C324" s="557"/>
      <c r="D324" s="558"/>
      <c r="E324" s="558"/>
      <c r="F324" s="558"/>
      <c r="G324" s="558"/>
      <c r="H324" s="558"/>
      <c r="I324" s="559"/>
      <c r="J324" s="559"/>
      <c r="K324" s="559"/>
      <c r="L324" s="559"/>
      <c r="M324" s="559"/>
      <c r="R324" s="560"/>
      <c r="S324" s="569">
        <v>3</v>
      </c>
      <c r="T324" s="563" t="str">
        <f>IF($S$194-SUM($T$195:$T$200)=$S$194," ",IF(SUM($T$195:$T$200)=0,$T$175," "))</f>
        <v/>
      </c>
      <c r="U324" s="563" t="str">
        <f>IF($S$194-SUM($U$195:$U$200)-SUM($T$195:$U$200)=$S$194," ",IF(SUM($T$324)=0,IF(SUM($U$195:$U$200)=0,$T$175," ")," "))</f>
        <v/>
      </c>
      <c r="V324" s="563" t="str">
        <f>IF($S$194-SUM($V$195:$V$200)-SUM($T$195:$V$200)=$S$194," ",IF(SUM($T$324:$U$324)=0,IF(SUM($V$195:$V$200)=0,$V$175," ")," "))</f>
        <v/>
      </c>
      <c r="W324" s="563" t="str">
        <f>IF($S$194-SUM($W$195:$W$200)-SUM($T$195:$W$200)=$S$194," ",IF(SUM($T$324:$V$324)=0,IF(SUM($W$195:$W$200)=0,$V$175," ")," "))</f>
        <v/>
      </c>
      <c r="X324" s="563" t="str">
        <f>IF($S$194-SUM($X$195:$X$200)-SUM($T$195:$X$200)=$S$194," ",IF(SUM($T$324:$W$324)=0,IF(SUM($X$195:$X$200)=0,$X$175," ")," "))</f>
        <v/>
      </c>
      <c r="Y324" s="563" t="str">
        <f>IF($S$194-SUM($Y$195:$Y$200)-SUM($T$195:$Y$200)=$S$194," ",IF(SUM($T$324:$X$324)=0,IF(SUM($Y$195:$Y$200)=0,$X$175," ")," "))</f>
        <v/>
      </c>
      <c r="Z324" s="563" t="str">
        <f>IF($S$194-SUM($Z$195:$Z$200)-SUM($T$195:$Z$200)=$S$194," ",IF(SUM($T$324:$Y$324)=0,IF(SUM($Z$195:$Z$200)=0,$Z$175," ")," "))</f>
        <v/>
      </c>
      <c r="AA324" s="563" t="str">
        <f>IF($S$194-SUM($AA$195:$AA$200)-SUM($T$195:$AA$200)=$S$194," ",IF(SUM($T$324:$Z$324)=0,IF(SUM($AA$195:$AA$200)=0,$Z$175," ")," "))</f>
        <v/>
      </c>
      <c r="AB324" s="563" t="str">
        <f>IF($S$194-SUM($AB$195:$AB$200)-SUM($T$195:$AB$200)=$S$194," ",IF(SUM($T$324:$AA$324)=0,IF(SUM($AB$195:$AB$200)=0,$AB$175," ")," "))</f>
        <v/>
      </c>
      <c r="AC324" s="563" t="str">
        <f>IF($S$194-SUM($AC$195:$AC$200)-SUM($T$195:$AC$200)=$S$194," ",IF(SUM($T$324:$AB$324)=0,IF(SUM($AC$195:$AC$200)=0,$AB$175," ")," "))</f>
        <v/>
      </c>
      <c r="AD324" s="563" t="str">
        <f>IF($S$194-SUM($AD$195:$AD$200)-SUM($T$195:$AC$200)=$S$194," ",IF(SUM($T$324:$AC$324)=0,IF(SUM($AD$195:$AD$200)=0,$AD$175," ")," "))</f>
        <v/>
      </c>
      <c r="AE324" s="563" t="str">
        <f>IF($S$194-SUM($AE$195:$AE$200)-SUM($T$195:$AE$200)=$S$194," ",IF(SUM($T$324:$AD$324)=0,IF(SUM($AE$195:$AE$200)=0,$AD$175," ")," "))</f>
        <v/>
      </c>
      <c r="AF324" s="563" t="str">
        <f>IF($S$194-SUM($AF$195:$AF$200)-SUM($T$195:$AF$200)=$S$194," ",IF(SUM($T$324:$AE$324)=0,IF(SUM($AF$195:$AF$200)=0,$AF$175," ")," "))</f>
        <v/>
      </c>
      <c r="AG324" s="563" t="str">
        <f>IF($S$194-SUM($AG$195:$AG$200)-SUM($T$195:$AG$200)=$S$194," ",IF(SUM($T$324:$AF$324)=0,IF(SUM(AG195:AG200)=0,$AF$175," ")," "))</f>
        <v/>
      </c>
      <c r="AH324" s="563" t="str">
        <f>IF($S$194-SUM($AH$195:$AH$200)-SUM($T$195:$AH$200)=$S$194," ",IF(SUM($T$324:$AG$324)=0,IF(SUM($AH$195:$AH$200)=0,$AH$175," ")," "))</f>
        <v/>
      </c>
      <c r="AI324" s="563" t="str">
        <f>IF($S$194-SUM($AI$195:$AI$200)-SUM($T$195:$AI$200)=$S$194," ",IF(SUM($T$324:$AH$324)=0,IF(SUM($AI$195:$AI$200)=0,$AH$175," ")," "))</f>
        <v/>
      </c>
      <c r="AJ324" s="563" t="str">
        <f>IF($S$194-SUM($AJ$195:$AJ$200)-SUM($T$195:$AJ$200)=$S$194," ",IF(SUM($T$324:$AI$324)=0,IF(SUM($AJ$195:$AJ$200)=0,$AJ$175," ")," "))</f>
        <v/>
      </c>
      <c r="AK324" s="563" t="str">
        <f>IF($S$194-SUM($AK$195:$AK$200)-SUM($T$195:$AJ$200)=$S$194," ",IF(SUM($T$324:$AJ$324)=0,IF(SUM($AK$195:$AK$200)=0,$AJ$175," ")," "))</f>
        <v/>
      </c>
      <c r="AL324" s="563" t="str">
        <f>IF($S$194-SUM($AL$195:$AL$200)-SUM($T$195:$AL$200)=$S$194," ",IF(SUM($T$324:$AK$324)=0,IF(SUM($AL$195:$AL$200)=0,$AL$175," ")," "))</f>
        <v/>
      </c>
      <c r="AM324" s="563" t="str">
        <f>IF($S$194-SUM($AM$195:$AM$200)-SUM($T$195:$AM$200)=$S$194," ",IF(SUM($T$324:$AL$324)=0,IF(SUM($AM$195:$AM$200)=0,$AL$175," ")," "))</f>
        <v/>
      </c>
      <c r="AN324" s="563" t="str">
        <f>IF($S$194-SUM($AN$195:$AN$200)-SUM($T$195:$AN$200)=$S$194," ",IF(SUM($T$324:$AM$324)=0,IF(SUM($AN$195:$AN$200)=0,$AN$175," ")," "))</f>
        <v/>
      </c>
      <c r="AO324" s="563" t="str">
        <f>IF($S$194-SUM($AO$195:$AO$200)-SUM($T$195:$AO$200)=$S$194," ",IF(SUM($T$324:$AN$324)=0,IF(SUM($AO$195:$AO$200)=0,$AN$175," ")," "))</f>
        <v/>
      </c>
      <c r="AP324" s="563" t="str">
        <f>IF($S$194-SUM($AP$195:$AP$200)-SUM($T$195:$AP$200)=$S$194," ",IF(SUM($T$324:$AO$324)=0,IF(SUM($AP$195:$AP$200)=0,$AP$175," ")," "))</f>
        <v/>
      </c>
      <c r="AQ324" s="563" t="str">
        <f>IF($S$194-SUM($AQ$195:$AQ$200)-SUM($T$195:$AQ$200)=$S$194," ",IF(SUM($T$324:$AP$324)=0,IF(SUM($AQ$195:$AQ$200)=0,$AP$175," ")," "))</f>
        <v/>
      </c>
      <c r="AR324" s="563" t="str">
        <f>IF($S$194-SUM(AR195:AR200)-SUM(U195:AR200)=$S$194," ",IF(SUM(U324:AQ324)=0,IF(SUM(AR195:AR200)=0,$AR$175," ")," "))</f>
        <v/>
      </c>
      <c r="AS324" s="563"/>
      <c r="AT324" s="561"/>
      <c r="AU324" s="570">
        <f t="shared" si="144"/>
        <v>0</v>
      </c>
      <c r="AV324" s="564"/>
      <c r="AW324" s="605" t="s">
        <v>713</v>
      </c>
      <c r="AX324" s="565"/>
      <c r="AY324" s="563" t="b">
        <f>IF($AW$324=FALSE,IF($AU$324=8,SUM($T$332:$AI$332),IF($AU$324=9,SUM($T$332:$AK$332),IF($AU$324=10,SUM($T$332:$AM$332),IF($AU$324=11,SUM($T$332:$AO$332),IF($AU$324=12,SUM($T$332:$AQ$332)))))))</f>
        <v>0</v>
      </c>
      <c r="AZ324" s="565"/>
      <c r="BA324" s="563" t="str">
        <f t="shared" si="145"/>
        <v>71201  -  Ensayos y análisis técnicos como consultoría profesional</v>
      </c>
      <c r="BB324" s="188"/>
      <c r="BC324"/>
      <c r="BD324"/>
      <c r="BE324"/>
      <c r="BF324"/>
      <c r="BG324"/>
      <c r="BH324"/>
      <c r="BI324"/>
      <c r="BJ324"/>
      <c r="BK324"/>
      <c r="BL324"/>
      <c r="BM324"/>
      <c r="BN324"/>
      <c r="BO324" s="572" t="s">
        <v>15</v>
      </c>
      <c r="BP324" s="572" t="s">
        <v>15</v>
      </c>
      <c r="BQ324" s="572" t="s">
        <v>15</v>
      </c>
      <c r="BR324" s="572" t="s">
        <v>15</v>
      </c>
      <c r="BS324" s="159"/>
      <c r="BT324" s="159"/>
      <c r="BU324" s="159"/>
      <c r="BV324" s="159"/>
      <c r="BW324" s="159"/>
      <c r="BX324" s="159"/>
      <c r="BY324" s="159"/>
      <c r="BZ324" s="159"/>
      <c r="CA324" s="159"/>
      <c r="CB324" s="159"/>
      <c r="CC324" s="159" t="s">
        <v>222</v>
      </c>
      <c r="CD324" s="159" t="str">
        <f t="shared" ref="CD324:CO324" si="146">IF(CD321=CC321,"",CD321)</f>
        <v/>
      </c>
      <c r="CE324" s="159" t="str">
        <f t="shared" si="146"/>
        <v/>
      </c>
      <c r="CF324" s="159" t="str">
        <f t="shared" si="146"/>
        <v/>
      </c>
      <c r="CG324" s="159" t="str">
        <f t="shared" si="146"/>
        <v/>
      </c>
      <c r="CH324" s="159" t="str">
        <f t="shared" si="146"/>
        <v/>
      </c>
      <c r="CI324" s="159" t="str">
        <f t="shared" si="146"/>
        <v/>
      </c>
      <c r="CJ324" s="159" t="str">
        <f t="shared" si="146"/>
        <v/>
      </c>
      <c r="CK324" s="159" t="str">
        <f t="shared" si="146"/>
        <v/>
      </c>
      <c r="CL324" s="159" t="str">
        <f t="shared" si="146"/>
        <v/>
      </c>
      <c r="CM324" s="159" t="str">
        <f t="shared" si="146"/>
        <v/>
      </c>
      <c r="CN324" s="159" t="str">
        <f t="shared" si="146"/>
        <v/>
      </c>
      <c r="CO324" s="159" t="str">
        <f t="shared" si="146"/>
        <v/>
      </c>
      <c r="CP324" s="159"/>
      <c r="CQ324" s="159"/>
      <c r="CR324" s="159"/>
      <c r="CS324" s="159"/>
      <c r="CT324" s="159"/>
      <c r="CU324" s="159"/>
      <c r="CV324" s="159"/>
      <c r="CW324" s="159"/>
      <c r="CX324" s="159"/>
      <c r="CY324" s="159"/>
      <c r="CZ324" s="159"/>
      <c r="DA324" s="159"/>
      <c r="DB324" s="159"/>
      <c r="DC324" s="159"/>
      <c r="DD324" s="159"/>
      <c r="DE324" s="159"/>
      <c r="DF324" s="159"/>
      <c r="DG324" s="159"/>
      <c r="DH324" s="159"/>
      <c r="DI324" s="159"/>
      <c r="DJ324" s="159"/>
      <c r="DK324" s="159"/>
      <c r="DL324" s="159"/>
      <c r="DM324" s="159"/>
      <c r="DN324" s="159"/>
      <c r="DO324" s="159"/>
      <c r="DP324" s="159"/>
      <c r="DQ324" s="159"/>
      <c r="DR324" s="159"/>
      <c r="DS324" s="159"/>
      <c r="DT324" s="159"/>
      <c r="DU324" s="159"/>
      <c r="DV324" s="159"/>
      <c r="DW324" s="159"/>
      <c r="DX324" s="159"/>
      <c r="DY324" s="159"/>
      <c r="DZ324" s="159"/>
      <c r="EA324" s="159"/>
      <c r="EB324" s="159"/>
      <c r="EC324" s="159"/>
      <c r="ED324" s="159"/>
      <c r="EE324" s="159"/>
      <c r="EF324" s="159"/>
      <c r="EG324" s="159"/>
      <c r="EH324" s="159"/>
      <c r="EI324" s="159"/>
      <c r="EJ324" s="159"/>
      <c r="EK324" s="159"/>
      <c r="EL324" s="159"/>
      <c r="EM324" s="159"/>
      <c r="EN324" s="159"/>
      <c r="EO324" s="159"/>
      <c r="EP324" s="159"/>
      <c r="EQ324" s="159"/>
      <c r="ER324" s="159"/>
      <c r="ES324" s="159"/>
      <c r="ET324" s="159"/>
      <c r="EU324" s="159"/>
      <c r="EV324" s="159"/>
      <c r="EW324" s="159"/>
      <c r="EX324" s="159"/>
      <c r="EY324" s="159"/>
      <c r="EZ324" s="159"/>
      <c r="FA324" s="159"/>
      <c r="FB324" s="159"/>
      <c r="FC324" s="159"/>
      <c r="FD324" s="159"/>
      <c r="FE324" s="159"/>
      <c r="FF324" s="159"/>
      <c r="FG324" s="159"/>
      <c r="FH324" s="159"/>
      <c r="FI324" s="159"/>
      <c r="FJ324" s="159"/>
      <c r="FK324" s="159"/>
      <c r="FL324" s="159"/>
      <c r="FM324" s="159"/>
      <c r="FN324" s="159"/>
      <c r="FO324" s="159"/>
      <c r="FP324" s="159"/>
      <c r="FQ324" s="159"/>
      <c r="FR324" s="159"/>
      <c r="FS324" s="159"/>
      <c r="FT324" s="159"/>
      <c r="FU324" s="159"/>
      <c r="FV324" s="159"/>
      <c r="FW324" s="159"/>
      <c r="FX324" s="159"/>
    </row>
    <row r="325" spans="1:180" s="556" customFormat="1" ht="12.75" hidden="1" customHeight="1">
      <c r="A325" s="4"/>
      <c r="B325" s="517"/>
      <c r="C325" s="557"/>
      <c r="D325" s="558"/>
      <c r="E325" s="558"/>
      <c r="F325" s="558"/>
      <c r="G325" s="558"/>
      <c r="H325" s="558"/>
      <c r="I325" s="559"/>
      <c r="J325" s="559"/>
      <c r="K325" s="559"/>
      <c r="L325" s="559"/>
      <c r="M325" s="559"/>
      <c r="R325" s="560"/>
      <c r="S325" s="569">
        <v>4</v>
      </c>
      <c r="T325" s="563" t="str">
        <f>IF($S$201-SUM($T$202:$T$207)=$S$201," ",IF(SUM($T$202:$T$207)=0,$T$175," "))</f>
        <v/>
      </c>
      <c r="U325" s="563" t="str">
        <f>IF($S$201-SUM($U$202:$U$207)-SUM($T$202:$U$207)=$S$201," ",IF(SUM($T$325)=0,IF(SUM($U$202:$U$207)=0,$T$175," ")," "))</f>
        <v/>
      </c>
      <c r="V325" s="563" t="str">
        <f>IF($S$201-SUM($V$202:$V$207)-SUM($T$202:$V$207)=$S$201," ",IF(SUM($T$325:$U$325)=0,IF(SUM($V$202:$V$207)=0,$V$175," ")," "))</f>
        <v/>
      </c>
      <c r="W325" s="563" t="str">
        <f>IF($S$201-SUM($W$202:$W$207)-SUM($T$202:$W$207)=$S$201," ",IF(SUM($T$325:$V$325)=0,IF(SUM($W$202:$W$207)=0,$V$175," ")," "))</f>
        <v/>
      </c>
      <c r="X325" s="563" t="str">
        <f>IF($S$201-SUM($X$202:$X$207)-SUM($T$202:$X$207)=$S$201," ",IF(SUM($T$325:$W$325)=0,IF(SUM($X$202:$X$207)=0,$X$175," ")," "))</f>
        <v/>
      </c>
      <c r="Y325" s="563" t="str">
        <f>IF($S$201-SUM($Y$202:$Y$207)-SUM($T$202:$Y$207)=$S$201," ",IF(SUM($T$325:$X$325)=0,IF(SUM($Y$202:$Y$207)=0,$X$175," ")," "))</f>
        <v/>
      </c>
      <c r="Z325" s="563" t="str">
        <f>IF($S$201-SUM($Z$202:$Z$207)-SUM($T$202:$Z$207)=$S$201," ",IF(SUM($T$325:$Y$325)=0,IF(SUM($Z$202:$Z$207)=0,$Z$175," ")," "))</f>
        <v/>
      </c>
      <c r="AA325" s="563" t="str">
        <f>IF($S$201-SUM($AA$202:$AA$207)-SUM($T$202:$AA$207)=$S$201," ",IF(SUM($T$325:$Z$325)=0,IF(SUM($AA$202:$AA$207)=0,$Z$175," ")," "))</f>
        <v/>
      </c>
      <c r="AB325" s="563" t="str">
        <f>IF($S$201-SUM($AB$202:$AB$207)-SUM($T$202:$AB$207)=$S$201," ",IF(SUM($T$325:$AA$325)=0,IF(SUM($AB$202:$AB$207)=0,$AB$175," ")," "))</f>
        <v/>
      </c>
      <c r="AC325" s="563" t="str">
        <f>IF($S$201-SUM($AC$202:$AC$207)-SUM(T$202:$AC$207)=$S$201," ",IF(SUM($T$325:$AB$325)=0,IF(SUM($AC$202:$AC$207)=0,$AB$175," ")," "))</f>
        <v/>
      </c>
      <c r="AD325" s="563" t="str">
        <f>IF($S$201-SUM($AD$202:$AD$207)-SUM($T$202:$AC$207)=$S$201," ",IF(SUM($T$325:$AC$325)=0,IF(SUM($AD$202:$AD$207)=0,$AD$175," ")," "))</f>
        <v/>
      </c>
      <c r="AE325" s="563" t="str">
        <f>IF($S$201-SUM($AE$202:$AE$207)-SUM($T$202:$AE$207)=$S$201," ",IF(SUM($T$325:$AD$325)=0,IF(SUM($AE$202:$AE$207)=0,$AD$175," ")," "))</f>
        <v/>
      </c>
      <c r="AF325" s="563" t="str">
        <f>IF($S$201-SUM($AF$202:$AF$207)-SUM($T$202:$AF$207)=$S$201," ",IF(SUM($T$325:$AE$325)=0,IF(SUM($AF$202:$AF$207)=0,$AF$175," ")," "))</f>
        <v/>
      </c>
      <c r="AG325" s="563" t="str">
        <f>IF($S$201-SUM($AG$202:$AG$207)-SUM($T$202:$AG$207)=$S$201," ",IF(SUM($T$325:$AF$325)=0,IF(SUM($AG$202:$AG$207)=0,$AF$175," ")," "))</f>
        <v/>
      </c>
      <c r="AH325" s="563" t="str">
        <f>IF($S$201-SUM($AH$202:$AH$207)-SUM($T$202:$AH$207)=$S$201," ",IF(SUM($T$325:$AG$325)=0,IF(SUM($AH$202:$AH$207)=0,$AH$175," ")," "))</f>
        <v/>
      </c>
      <c r="AI325" s="563" t="str">
        <f>IF($S$201-SUM($AI$202:$AI$207)-SUM($T$202:$AI$207)=$S$201," ",IF(SUM($T$325:$AH$325)=0,IF(SUM($AI$202:$AI$207)=0,$AH$175," ")," "))</f>
        <v/>
      </c>
      <c r="AJ325" s="563" t="str">
        <f>IF($S$201-SUM($AJ$202:$AJ$207)-SUM($T$202:$AJ$207)=$S$201," ",IF(SUM($T$325:$AI$325)=0,IF(SUM($AJ$202:$AJ$207)=0,$AJ$175," ")," "))</f>
        <v/>
      </c>
      <c r="AK325" s="563" t="str">
        <f>IF($S$201-SUM($AK$202:$AK$207)-SUM($T$202:$AJ$207)=$S$201," ",IF(SUM($T$325:$AJ$325)=0,IF(SUM($AK$202:$AK$207)=0,$AJ$175," ")," "))</f>
        <v/>
      </c>
      <c r="AL325" s="563" t="str">
        <f>IF($S$201-SUM($AL$202:$AL$207)-SUM($T$202:$AL$207)=$S$201," ",IF(SUM($T$325:$AK$325)=0,IF(SUM($AL$202:$AL$207)=0,$AL$175," ")," "))</f>
        <v/>
      </c>
      <c r="AM325" s="563" t="str">
        <f>IF($S$201-SUM($AM$202:$AM$207)-SUM($T$202:$AM$207)=$S$201," ",IF(SUM($T$325:$AL$325)=0,IF(SUM($AM$202:$AM$207)=0,$AL$175," ")," "))</f>
        <v/>
      </c>
      <c r="AN325" s="563" t="str">
        <f>IF($S$201-SUM($AN$202:$AN$207)-SUM($T$202:$AN$207)=$S$201," ",IF(SUM($T$325:$AM$325)=0,IF(SUM($AN$202:$AN$207)=0,$AN$175," ")," "))</f>
        <v/>
      </c>
      <c r="AO325" s="563" t="str">
        <f>IF($S$201-SUM($AO$202:$AO$207)-SUM($T$202:$AO$207)=$S$201," ",IF(SUM($T$325:$AN$325)=0,IF(SUM($AO$202:$AO$207)=0,$AN$175," ")," "))</f>
        <v/>
      </c>
      <c r="AP325" s="563" t="str">
        <f>IF($S$201-SUM($AP$202:$AP$207)-SUM($T$202:$AP$207)=$S$201," ",IF(SUM($T$325:$AO$325)=0,IF(SUM($AP$202:$AP$207)=0,$AP$175," ")," "))</f>
        <v/>
      </c>
      <c r="AQ325" s="563" t="str">
        <f>IF($S$201-SUM($AQ$202:$AQ$207)-SUM($T$202:$AQ$207)=$S$201," ",IF(SUM($T$325:$AP$325)=0,IF(SUM($AQ$202:$AQ$207)=0,$AP$175," ")," "))</f>
        <v/>
      </c>
      <c r="AR325" s="563" t="str">
        <f>IF(S201-SUM(AR202:AR207)-SUM(U202:AR207)=S201," ",IF(SUM(U325:AQ325)=0,IF(SUM(AR202:AR207)=0,$AR$175," ")," "))</f>
        <v/>
      </c>
      <c r="AS325" s="563" t="str">
        <f>IF($S$201-SUM($AS$202:$AS$207)-SUM($V$202:$AS$207)=$S$201," ",IF(SUM($V$325:$AR$325)=0,IF(SUM($AS$202:$AS$207)=0,$AR$175," ")," "))</f>
        <v/>
      </c>
      <c r="AT325" s="561"/>
      <c r="AU325" s="570">
        <f t="shared" si="144"/>
        <v>0</v>
      </c>
      <c r="AV325" s="564"/>
      <c r="AW325" s="605" t="s">
        <v>714</v>
      </c>
      <c r="AX325" s="565"/>
      <c r="AY325" s="563" t="b">
        <f>IF($AW$325=FALSE,IF($AU$325=8,SUM($T$332:$AI$332),IF($AU$325=9,SUM($T$332:$AK$332),IF($AU$325=10,SUM($T$332:$AM$332),IF($AU$325=11,SUM($T$332:$AO$332),IF($AU$325=12,SUM($T$332:$AQ$332)))))))</f>
        <v>0</v>
      </c>
      <c r="AZ325" s="565"/>
      <c r="BA325" s="563" t="str">
        <f t="shared" si="145"/>
        <v>72101  -  Investigaciones y desarrollo experimental en el campo de las ciencias naturales y la ingeniería  como consultoría profesional</v>
      </c>
      <c r="BB325" s="188"/>
      <c r="BC325"/>
      <c r="BD325"/>
      <c r="BE325"/>
      <c r="BF325"/>
      <c r="BG325"/>
      <c r="BH325"/>
      <c r="BI325"/>
      <c r="BJ325"/>
      <c r="BK325"/>
      <c r="BL325"/>
      <c r="BM325"/>
      <c r="BN325"/>
      <c r="BO325" s="572" t="s">
        <v>15</v>
      </c>
      <c r="BP325" s="572" t="s">
        <v>15</v>
      </c>
      <c r="BQ325" s="572" t="s">
        <v>15</v>
      </c>
      <c r="BR325" s="572" t="s">
        <v>15</v>
      </c>
      <c r="BS325" s="159"/>
      <c r="BT325" s="159"/>
      <c r="BU325" s="159"/>
      <c r="BV325" s="159"/>
      <c r="BW325" s="159"/>
      <c r="BX325" s="159"/>
      <c r="BY325" s="159"/>
      <c r="BZ325" s="159"/>
      <c r="CA325" s="159"/>
      <c r="CB325" s="159"/>
      <c r="CC325" s="159" t="s">
        <v>223</v>
      </c>
      <c r="CD325" s="523">
        <f t="shared" ref="CD325:CO325" si="147">+BQ318</f>
        <v>0</v>
      </c>
      <c r="CE325" s="523">
        <f t="shared" si="147"/>
        <v>0</v>
      </c>
      <c r="CF325" s="523">
        <f t="shared" si="147"/>
        <v>0</v>
      </c>
      <c r="CG325" s="523">
        <f t="shared" si="147"/>
        <v>0</v>
      </c>
      <c r="CH325" s="523">
        <f t="shared" si="147"/>
        <v>0</v>
      </c>
      <c r="CI325" s="523">
        <f t="shared" si="147"/>
        <v>0</v>
      </c>
      <c r="CJ325" s="523">
        <f t="shared" si="147"/>
        <v>0</v>
      </c>
      <c r="CK325" s="523">
        <f t="shared" si="147"/>
        <v>0</v>
      </c>
      <c r="CL325" s="523">
        <f t="shared" si="147"/>
        <v>0</v>
      </c>
      <c r="CM325" s="523">
        <f t="shared" si="147"/>
        <v>0</v>
      </c>
      <c r="CN325" s="523">
        <f t="shared" si="147"/>
        <v>0</v>
      </c>
      <c r="CO325" s="523">
        <f t="shared" si="147"/>
        <v>0</v>
      </c>
      <c r="CP325" s="159"/>
      <c r="CQ325" s="159"/>
      <c r="CR325" s="159"/>
      <c r="CS325" s="159"/>
      <c r="CT325" s="159"/>
      <c r="CU325" s="159"/>
      <c r="CV325" s="159"/>
      <c r="CW325" s="159"/>
      <c r="CX325" s="159"/>
      <c r="CY325" s="159"/>
      <c r="CZ325" s="159"/>
      <c r="DA325" s="159"/>
      <c r="DB325" s="159"/>
      <c r="DC325" s="159"/>
      <c r="DD325" s="159"/>
      <c r="DE325" s="159"/>
      <c r="DF325" s="159"/>
      <c r="DG325" s="159"/>
      <c r="DH325" s="159"/>
      <c r="DI325" s="159"/>
      <c r="DJ325" s="159"/>
      <c r="DK325" s="159"/>
      <c r="DL325" s="159"/>
      <c r="DM325" s="159"/>
      <c r="DN325" s="159"/>
      <c r="DO325" s="159"/>
      <c r="DP325" s="159"/>
      <c r="DQ325" s="159"/>
      <c r="DR325" s="159"/>
      <c r="DS325" s="159"/>
      <c r="DT325" s="159"/>
      <c r="DU325" s="159"/>
      <c r="DV325" s="159"/>
      <c r="DW325" s="159"/>
      <c r="DX325" s="159"/>
      <c r="DY325" s="159"/>
      <c r="DZ325" s="159"/>
      <c r="EA325" s="159"/>
      <c r="EB325" s="159"/>
      <c r="EC325" s="159"/>
      <c r="ED325" s="159"/>
      <c r="EE325" s="159"/>
      <c r="EF325" s="159"/>
      <c r="EG325" s="159"/>
      <c r="EH325" s="159"/>
      <c r="EI325" s="159"/>
      <c r="EJ325" s="159"/>
      <c r="EK325" s="159"/>
      <c r="EL325" s="159"/>
      <c r="EM325" s="159"/>
      <c r="EN325" s="159"/>
      <c r="EO325" s="159"/>
      <c r="EP325" s="159"/>
      <c r="EQ325" s="159"/>
      <c r="ER325" s="159"/>
      <c r="ES325" s="159"/>
      <c r="ET325" s="159"/>
      <c r="EU325" s="159"/>
      <c r="EV325" s="159"/>
      <c r="EW325" s="159"/>
      <c r="EX325" s="159"/>
      <c r="EY325" s="159"/>
      <c r="EZ325" s="159"/>
      <c r="FA325" s="159"/>
      <c r="FB325" s="159"/>
      <c r="FC325" s="159"/>
      <c r="FD325" s="159"/>
      <c r="FE325" s="159"/>
      <c r="FF325" s="159"/>
      <c r="FG325" s="159"/>
      <c r="FH325" s="159"/>
      <c r="FI325" s="159"/>
      <c r="FJ325" s="159"/>
      <c r="FK325" s="159"/>
      <c r="FL325" s="159"/>
      <c r="FM325" s="159"/>
      <c r="FN325" s="159"/>
      <c r="FO325" s="159"/>
      <c r="FP325" s="159"/>
      <c r="FQ325" s="159"/>
      <c r="FR325" s="159"/>
      <c r="FS325" s="159"/>
      <c r="FT325" s="159"/>
      <c r="FU325" s="159"/>
      <c r="FV325" s="159"/>
      <c r="FW325" s="159"/>
      <c r="FX325" s="159"/>
    </row>
    <row r="326" spans="1:180" s="556" customFormat="1" ht="12.75" hidden="1" customHeight="1">
      <c r="A326" s="4"/>
      <c r="B326" s="517"/>
      <c r="C326" s="573"/>
      <c r="D326" s="574"/>
      <c r="E326" s="574"/>
      <c r="F326" s="574"/>
      <c r="G326" s="574"/>
      <c r="H326" s="574"/>
      <c r="I326" s="552"/>
      <c r="J326" s="552"/>
      <c r="K326" s="552"/>
      <c r="L326" s="552"/>
      <c r="M326" s="552"/>
      <c r="R326" s="553"/>
      <c r="S326" s="569">
        <v>5</v>
      </c>
      <c r="T326" s="563" t="str">
        <f>IF($S$208-SUM($T$209:$T$214)=$S$208," ",IF(SUM($T$209:$T$214)=0,$T$175," "))</f>
        <v/>
      </c>
      <c r="U326" s="563" t="str">
        <f>IF($S$208-SUM($U$209:$U$214)-SUM($T$209:$U$214)=$S$208," ",IF(SUM($T$326)=0,IF(SUM($U$209:$U$214)=0,$T$175," ")," "))</f>
        <v/>
      </c>
      <c r="V326" s="563" t="str">
        <f>IF($S$208-SUM($V$209:$V$214)-SUM($T$209:$V$214)=$S$208," ",IF(SUM($T$326:$U$326)=0,IF(SUM($V$209:$V$214)=0,$V$175," ")," "))</f>
        <v/>
      </c>
      <c r="W326" s="563" t="str">
        <f>IF($S$208-SUM($W$209:$W$214)-SUM($T$209:$W$214)=$S$208," ",IF(SUM($T$326:$V$326)=0,IF(SUM($W$209:$W$214)=0,$V$175," ")," "))</f>
        <v/>
      </c>
      <c r="X326" s="563" t="str">
        <f>IF($S$208-SUM($X$209:$X$214)-SUM($T$209:$X$214)=$S$208," ",IF(SUM($T$326:$W$326)=0,IF(SUM($X$209:$X$214)=0,$X$175," ")," "))</f>
        <v/>
      </c>
      <c r="Y326" s="563" t="str">
        <f>IF($S$208-SUM($Y$209:$Y$214)-SUM($T$209:$Y$214)=$S$208," ",IF(SUM($T$326:$X$326)=0,IF(SUM($Y$209:$Y$214)=0,$X$175," ")," "))</f>
        <v/>
      </c>
      <c r="Z326" s="563" t="str">
        <f>IF($S$208-SUM($Z$209:$Z$214)-SUM($T$209:$Z$214)=$S$208," ",IF(SUM($T$326:$Y$326)=0,IF(SUM($Z$209:$Z$214)=0,$Z$175," ")," "))</f>
        <v/>
      </c>
      <c r="AA326" s="563" t="str">
        <f>IF($S$208-SUM($AA$209:$AA$214)-SUM($T$209:$AA$214)=$S$208," ",IF(SUM($T$326:$Z$326)=0,IF(SUM($AA$209:$AA$214)=0,$Z$175," ")," "))</f>
        <v/>
      </c>
      <c r="AB326" s="563" t="str">
        <f>IF($S$208-SUM($AB$209:$AB$214)-SUM($T$209:$AB$214)=$S$208," ",IF(SUM($T$326:$AA$326)=0,IF(SUM($AB$209:$AB$214)=0,$AB$175," ")," "))</f>
        <v/>
      </c>
      <c r="AC326" s="563" t="str">
        <f>IF($S$208-SUM($AC$209:$AC$214)-SUM($T$209:$AC$214)=$S$208," ",IF(SUM($T$326:$AB$326)=0,IF(SUM($AC$209:$AC$214)=0,$AB$175," ")," "))</f>
        <v/>
      </c>
      <c r="AD326" s="563" t="str">
        <f>IF($S$208-SUM($AD$209:$AD$214)-SUM($T$209:$AC$214)=$S$208," ",IF(SUM($T$326:$AC$326)=0,IF(SUM($AD$209:$AD$214)=0,$AD$175," ")," "))</f>
        <v/>
      </c>
      <c r="AE326" s="563" t="str">
        <f>IF($S$208-SUM($AE$209:$AE$214)-SUM($T$209:$AE$214)=$S$208," ",IF(SUM($T$326:$AD$326)=0,IF(SUM($AE$209:$AE$214)=0,$AD$175," ")," "))</f>
        <v/>
      </c>
      <c r="AF326" s="563" t="str">
        <f>IF($S$208-SUM($AF$209:$AF$214)-SUM($T$209:$AF$214)=$S$208," ",IF(SUM($T$326:$AE$326)=0,IF(SUM($AF$209:$AF$214)=0,$AF$175," ")," "))</f>
        <v/>
      </c>
      <c r="AG326" s="563" t="str">
        <f>IF($S$208-SUM($AG$209:$AG$214)-SUM($T$209:$AG$214)=$S$208," ",IF(SUM($T$326:$AF$326)=0,IF(SUM($AG$209:$AG$214)=0,$AF$175," ")," "))</f>
        <v/>
      </c>
      <c r="AH326" s="563" t="str">
        <f>IF($S$208-SUM($AH$209:$AH$214)-SUM($T$209:$AH$214)=$S$208," ",IF(SUM($T$326:$AG$326)=0,IF(SUM($AH$209:$AH$214)=0,$AH$175," ")," "))</f>
        <v/>
      </c>
      <c r="AI326" s="563" t="str">
        <f>IF($S$208-SUM($AI$209:$AI$214)-SUM($T$209:$AI$214)=$S$208," ",IF(SUM($T$326:$AH$326)=0,IF(SUM($AI$209:$AI$214)=0,$AH$175," ")," "))</f>
        <v/>
      </c>
      <c r="AJ326" s="563" t="str">
        <f>IF($S$208-SUM($AJ$209:$AJ$214)-SUM($T$209:$AJ$214)=$S$208," ",IF(SUM($T$326:$AI$326)=0,IF(SUM($AJ$209:$AJ$214)=0,$AJ$175," ")," "))</f>
        <v/>
      </c>
      <c r="AK326" s="563" t="str">
        <f>IF($S$208-SUM($AK$209:$AK$214)-SUM($T$209:$AJ$214)=$S$208," ",IF(SUM($T$326:$AJ$326)=0,IF(SUM($AK$209:$AK$214)=0,$AJ$175," ")," "))</f>
        <v/>
      </c>
      <c r="AL326" s="563" t="str">
        <f>IF($S$208-SUM($AL$209:$AL$214)-SUM($T$209:$AL$214)=$S$208," ",IF(SUM($T$326:$AK$326)=0,IF(SUM($AL$209:$AL$214)=0,$AL$175," ")," "))</f>
        <v/>
      </c>
      <c r="AM326" s="563" t="str">
        <f>IF($S$208-SUM($AM$209:$AM$214)-SUM($T$209:$AM$214)=$S$208," ",IF(SUM($T$326:$AL$326)=0,IF(SUM($AM$209:$AM$214)=0,$AL$175," ")," "))</f>
        <v/>
      </c>
      <c r="AN326" s="563" t="str">
        <f>IF($S$208-SUM($AN$209:$AN$214)-SUM($T$209:$AN$214)=$S$208," ",IF(SUM($T$326:$AM$326)=0,IF(SUM($AN$209:$AN$214)=0,$AN$175," ")," "))</f>
        <v/>
      </c>
      <c r="AO326" s="563" t="str">
        <f>IF($S$208-SUM($AO$209:$AO$214)-SUM($T$209:$AO$214)=$S$208," ",IF(SUM($T$326:$AN$326)=0,IF(SUM(AO209:AO214)=0,$AN$175," ")," "))</f>
        <v/>
      </c>
      <c r="AP326" s="563" t="str">
        <f>IF($S$208-SUM($AP$209:$AP$214)-SUM($T$209:$AP$214)=$S$208," ",IF(SUM($T$326:$AO$326)=0,IF(SUM($AP$209:$AP$214)=0,$AP$175," ")," "))</f>
        <v/>
      </c>
      <c r="AQ326" s="563" t="str">
        <f>IF($S$208-SUM($AQ$209:$AQ$214)-SUM($T$209:$AQ$214)=S208," ",IF(SUM($T$326:$AP$326)=0,IF(SUM($AQ$209:$AQ$214)=0,$AP$175," ")," "))</f>
        <v/>
      </c>
      <c r="AR326" s="563" t="str">
        <f>IF(S208-SUM(AR209:AR214)-SUM(U209:AR214)=S208," ",IF(SUM(U326:AQ326)=0,IF(SUM(AR209:AR214)=0,$AR$175," ")," "))</f>
        <v/>
      </c>
      <c r="AS326" s="563" t="str">
        <f>IF($S$208-SUM($AS$209:$AS$214)-SUM($V$209:$AS$214)=$S$208," ",IF(SUM($V$326:$AR$326)=0,IF(SUM($AS$209:$AS$214)=0,$AP$175," ")," "))</f>
        <v/>
      </c>
      <c r="AT326" s="561"/>
      <c r="AU326" s="570">
        <f t="shared" si="144"/>
        <v>0</v>
      </c>
      <c r="AV326" s="564"/>
      <c r="AW326" s="605" t="s">
        <v>715</v>
      </c>
      <c r="AX326" s="565"/>
      <c r="AY326" s="563" t="b">
        <f>IF($AW$326=FALSE,IF($AU$326=8,SUM($T$332:$AI$332),IF($AU$326=9,SUM($T$332:$AK$332),IF($AU$326=10,SUM($T$332:$AM$332),IF($AU$326=11,SUM($T$332:$AO$332),IF($AU$326=12,SUM($T$332:$AQ$332)))))))</f>
        <v>0</v>
      </c>
      <c r="AZ326" s="565"/>
      <c r="BA326" s="563" t="str">
        <f t="shared" si="145"/>
        <v>72201  -  Investigaciones y desarrollo experimental en el campo de las ciencias sociales y las humanidades  como consultoría profesional</v>
      </c>
      <c r="BB326" s="188"/>
      <c r="BC326"/>
      <c r="BD326"/>
      <c r="BE326"/>
      <c r="BF326"/>
      <c r="BG326"/>
      <c r="BH326"/>
      <c r="BI326"/>
      <c r="BJ326"/>
      <c r="BK326"/>
      <c r="BL326"/>
      <c r="BM326"/>
      <c r="BN326"/>
      <c r="BO326" s="572" t="s">
        <v>15</v>
      </c>
      <c r="BP326" s="572" t="s">
        <v>15</v>
      </c>
      <c r="BQ326" s="572" t="s">
        <v>15</v>
      </c>
      <c r="BR326" s="572" t="s">
        <v>15</v>
      </c>
      <c r="BS326" s="159"/>
      <c r="BT326" s="159"/>
      <c r="BU326" s="159"/>
      <c r="BV326" s="159"/>
      <c r="BW326" s="159"/>
      <c r="BX326" s="159"/>
      <c r="BY326" s="159"/>
      <c r="BZ326" s="159"/>
      <c r="CA326" s="159"/>
      <c r="CB326" s="159"/>
      <c r="CC326" s="159" t="s">
        <v>194</v>
      </c>
      <c r="CD326" s="523">
        <f t="shared" ref="CD326:CO326" si="148">+CZ303</f>
        <v>0</v>
      </c>
      <c r="CE326" s="523">
        <f t="shared" si="148"/>
        <v>0</v>
      </c>
      <c r="CF326" s="523">
        <f t="shared" si="148"/>
        <v>0</v>
      </c>
      <c r="CG326" s="523">
        <f t="shared" si="148"/>
        <v>0</v>
      </c>
      <c r="CH326" s="523">
        <f t="shared" si="148"/>
        <v>0</v>
      </c>
      <c r="CI326" s="523">
        <f t="shared" si="148"/>
        <v>0</v>
      </c>
      <c r="CJ326" s="523">
        <f t="shared" si="148"/>
        <v>0</v>
      </c>
      <c r="CK326" s="523">
        <f t="shared" si="148"/>
        <v>0</v>
      </c>
      <c r="CL326" s="523">
        <f t="shared" si="148"/>
        <v>0</v>
      </c>
      <c r="CM326" s="523">
        <f t="shared" si="148"/>
        <v>0</v>
      </c>
      <c r="CN326" s="523">
        <f t="shared" si="148"/>
        <v>0</v>
      </c>
      <c r="CO326" s="523">
        <f t="shared" si="148"/>
        <v>0</v>
      </c>
      <c r="CP326" s="159"/>
      <c r="CQ326" s="159"/>
      <c r="CR326" s="159"/>
      <c r="CS326" s="159"/>
      <c r="CT326" s="159"/>
      <c r="CU326" s="159"/>
      <c r="CV326" s="159"/>
      <c r="CW326" s="159"/>
      <c r="CX326" s="159"/>
      <c r="CY326" s="159"/>
      <c r="CZ326" s="159"/>
      <c r="DA326" s="159"/>
      <c r="DB326" s="159"/>
      <c r="DC326" s="159"/>
      <c r="DD326" s="159"/>
      <c r="DE326" s="159"/>
      <c r="DF326" s="159"/>
      <c r="DG326" s="159"/>
      <c r="DH326" s="159"/>
      <c r="DI326" s="159"/>
      <c r="DJ326" s="159"/>
      <c r="DK326" s="159"/>
      <c r="DL326" s="159"/>
      <c r="DM326" s="159"/>
      <c r="DN326" s="159"/>
      <c r="DO326" s="159"/>
      <c r="DP326" s="159"/>
      <c r="DQ326" s="159"/>
      <c r="DR326" s="159"/>
      <c r="DS326" s="159"/>
      <c r="DT326" s="159"/>
      <c r="DU326" s="159"/>
      <c r="DV326" s="159"/>
      <c r="DW326" s="159"/>
      <c r="DX326" s="159"/>
      <c r="DY326" s="159"/>
      <c r="DZ326" s="159"/>
      <c r="EA326" s="159"/>
      <c r="EB326" s="159"/>
      <c r="EC326" s="159"/>
      <c r="ED326" s="159"/>
      <c r="EE326" s="159"/>
      <c r="EF326" s="159"/>
      <c r="EG326" s="159"/>
      <c r="EH326" s="159"/>
      <c r="EI326" s="159"/>
      <c r="EJ326" s="159"/>
      <c r="EK326" s="159"/>
      <c r="EL326" s="159"/>
      <c r="EM326" s="159"/>
      <c r="EN326" s="159"/>
      <c r="EO326" s="159"/>
      <c r="EP326" s="159"/>
      <c r="EQ326" s="159"/>
      <c r="ER326" s="159"/>
      <c r="ES326" s="159"/>
      <c r="ET326" s="159"/>
      <c r="EU326" s="159"/>
      <c r="EV326" s="159"/>
      <c r="EW326" s="159"/>
      <c r="EX326" s="159"/>
      <c r="EY326" s="159"/>
      <c r="EZ326" s="159"/>
      <c r="FA326" s="159"/>
      <c r="FB326" s="159"/>
      <c r="FC326" s="159"/>
      <c r="FD326" s="159"/>
      <c r="FE326" s="159"/>
      <c r="FF326" s="159"/>
      <c r="FG326" s="159"/>
      <c r="FH326" s="159"/>
      <c r="FI326" s="159"/>
      <c r="FJ326" s="159"/>
      <c r="FK326" s="159"/>
      <c r="FL326" s="159"/>
      <c r="FM326" s="159"/>
      <c r="FN326" s="159"/>
      <c r="FO326" s="159"/>
      <c r="FP326" s="159"/>
      <c r="FQ326" s="159"/>
      <c r="FR326" s="159"/>
      <c r="FS326" s="159"/>
      <c r="FT326" s="159"/>
      <c r="FU326" s="159"/>
      <c r="FV326" s="159"/>
      <c r="FW326" s="159"/>
      <c r="FX326" s="159"/>
    </row>
    <row r="327" spans="1:180" s="556" customFormat="1" ht="12.75" hidden="1" customHeight="1">
      <c r="A327" s="4"/>
      <c r="B327" s="517"/>
      <c r="C327" s="573"/>
      <c r="D327" s="574"/>
      <c r="E327" s="574"/>
      <c r="F327" s="574"/>
      <c r="G327" s="574"/>
      <c r="H327" s="574"/>
      <c r="I327" s="552"/>
      <c r="J327" s="552"/>
      <c r="K327" s="552"/>
      <c r="L327" s="552"/>
      <c r="M327" s="552"/>
      <c r="R327" s="553"/>
      <c r="S327" s="569">
        <v>6</v>
      </c>
      <c r="T327" s="563" t="str">
        <f>IF($S$215-SUM($T$216:$T$221)=$S$215," ",IF(SUM($T$216:$T$221)=0,$T$175," "))</f>
        <v/>
      </c>
      <c r="U327" s="563" t="str">
        <f>IF($S$215-SUM($U$216:$U$221)-SUM($T$216:$U$221)=$S$215," ",IF(SUM($T$327)=0,IF(SUM($U$216:$U$221)=0,$T$175," ")," "))</f>
        <v/>
      </c>
      <c r="V327" s="563" t="str">
        <f>IF($S$215-SUM($V$216:$V$221)-SUM($T$216:$V$221)=$S$215," ",IF(SUM($T$327:$U$327)=0,IF(SUM($V$216:$V$221)=0,$V$175," ")," "))</f>
        <v/>
      </c>
      <c r="W327" s="563" t="str">
        <f>IF($S$215-SUM($W$216:$W$221)-SUM($T$216:$W$221)=$S$215," ",IF(SUM($T$327:$V$327)=0,IF(SUM($W$216:$W$221)=0,$V$175," ")," "))</f>
        <v/>
      </c>
      <c r="X327" s="563" t="str">
        <f>IF($S$215-SUM($X$216:X$221)-SUM($T$216:$X$221)=$S$215," ",IF(SUM($T$327:$W$327)=0,IF(SUM($X$216:$X$221)=0,$X$175," ")," "))</f>
        <v/>
      </c>
      <c r="Y327" s="563" t="str">
        <f>IF($S$215-SUM($Y$216:$Y$221)-SUM($T$216:$Y$221)=$S$215," ",IF(SUM($T$327:$X$327)=0,IF(SUM($Y$216:$Y$221)=0,$X$175," ")," "))</f>
        <v/>
      </c>
      <c r="Z327" s="563" t="str">
        <f>IF($S$215-SUM($Z$216:$Z$221)-SUM($T$216:$Z$221)=$S$215," ",IF(SUM($T$327:$Y$327)=0,IF(SUM($Z$216:$Z$221)=0,$Z$175," ")," "))</f>
        <v/>
      </c>
      <c r="AA327" s="563" t="str">
        <f>IF($S$215-SUM($AA$216:$AA$221)-SUM($T$216:$AA$221)=$S$215," ",IF(SUM($T$327:$Z$327)=0,IF(SUM($AA$216:$AA$221)=0,$Z$175," ")," "))</f>
        <v/>
      </c>
      <c r="AB327" s="563" t="str">
        <f>IF($S$215-SUM($AB$216:$AB$221)-SUM($T$216:$AB$221)=$S$215," ",IF(SUM($T$327:$AA$327)=0,IF(SUM($AB$216:$AB$221)=0,$AB$175," ")," "))</f>
        <v/>
      </c>
      <c r="AC327" s="563" t="str">
        <f>IF($S$215-SUM($AC$216:$AC$221)-SUM($T$216:$AC$221)=$S$215," ",IF(SUM($T$327:$AB$327)=0,IF(SUM($AC$216:$AC$221)=0,$AB$175," ")," "))</f>
        <v/>
      </c>
      <c r="AD327" s="563" t="str">
        <f>IF($S$215-SUM($AD$216:$AD$221)-SUM($T$216:$AC$221)=$S$215," ",IF(SUM($T$327:$AC$327)=0,IF(SUM($AD$216:$AD$221)=0,$AD$175," ")," "))</f>
        <v/>
      </c>
      <c r="AE327" s="563" t="str">
        <f>IF($S$215-SUM($AE$216:$AE$221)-SUM($T$216:$AE$221)=$S$215," ",IF(SUM($T$327:$AD$327)=0,IF(SUM($AE$216:$AE$221)=0,$AD$175," ")," "))</f>
        <v/>
      </c>
      <c r="AF327" s="563" t="str">
        <f>IF($S$215-SUM($AF$216:$AF$221)-SUM($T$216:$AF$221)=$S$215," ",IF(SUM($T$327:$AE$327)=0,IF(SUM($AF$216:$AF$221)=0,$AF$175," ")," "))</f>
        <v/>
      </c>
      <c r="AG327" s="563" t="str">
        <f>IF($S$215-SUM($AG$216:$AG$221)-SUM($T$216:$AG$221)=$S$215," ",IF(SUM($T$327:$AF$327)=0,IF(SUM($AG$216:$AG$221)=0,$AF$175," ")," "))</f>
        <v/>
      </c>
      <c r="AH327" s="563" t="str">
        <f>IF($S$215-SUM($AH$216:$AH$221)-SUM($T$216:$AH$221)=$S$215," ",IF(SUM($T$327:$AG$327)=0,IF(SUM($AH$216:$AH$221)=0,$AH$175," ")," "))</f>
        <v/>
      </c>
      <c r="AI327" s="563" t="str">
        <f>IF($S$215-SUM($AI$216:$AI$221)-SUM($T$216:$AI$221)=$S$215," ",IF(SUM($T$327:$AH$327)=0,IF(SUM($AI$216:$AI$221)=0,$AH$175," ")," "))</f>
        <v/>
      </c>
      <c r="AJ327" s="563" t="str">
        <f>IF($S$215-SUM($AJ$216:$AJ$221)-SUM($T$216:$AJ$221)=$S$215," ",IF(SUM($T$327:$AI$327)=0,IF(SUM($AJ$216:$AJ$221)=0,$AJ$175," ")," "))</f>
        <v/>
      </c>
      <c r="AK327" s="563" t="str">
        <f>IF($S$215-SUM($AK$216:$AK$221)-SUM($T$216:$AJ$221)=$S$215," ",IF(SUM($T$327:$AJ$327)=0,IF(SUM($AK$216:$AK$221)=0,$AJ$175," ")," "))</f>
        <v/>
      </c>
      <c r="AL327" s="563" t="str">
        <f>IF($S$215-SUM($AL$216:$AL$221)-SUM($T$216:$AL$221)=$S$215," ",IF(SUM($T$327:$AK$327)=0,IF(SUM($AL$216:$AL$221)=0,$AL$175," ")," "))</f>
        <v/>
      </c>
      <c r="AM327" s="563" t="str">
        <f>IF($S$215-SUM($AM$216:$AM$221)-SUM($T$216:$AM$221)=$S$215," ",IF(SUM($T$327:$AL$327)=0,IF(SUM($AM$216:$AM$221)=0,$AL$175," ")," "))</f>
        <v/>
      </c>
      <c r="AN327" s="563" t="str">
        <f>IF($S$215-SUM($AN$216:$AN$221)-SUM($T$216:$AN$221)=$S$215," ",IF(SUM($T$327:$AM$327)=0,IF(SUM($AN$216:$AN$221)=0,$AN$175," ")," "))</f>
        <v/>
      </c>
      <c r="AO327" s="563" t="str">
        <f>IF($S$215-SUM($AO$216:$AO$221)-SUM($T$216:$AO$221)=$S$215," ",IF(SUM($T$327:$AN$327)=0,IF(SUM($AO$216:$AO$221)=0,$AN$175," ")," "))</f>
        <v/>
      </c>
      <c r="AP327" s="563" t="str">
        <f>IF($S$215-SUM($AP$216:$AP$221)-SUM($T$216:$AP$221)=$S$215," ",IF(SUM($T$327:$AO$327)=0,IF(SUM($AP$216:$AP$221)=0,$AP$175," ")," "))</f>
        <v/>
      </c>
      <c r="AQ327" s="563" t="str">
        <f>IF($S$215-SUM($AQ$216:$AQ$221)-SUM($T$216:$AQ$221)=$S$215," ",IF(SUM($T$327:$AP$327)=0,IF(SUM($AQ$216:$AQ$221)=0,$AP$175," ")," "))</f>
        <v/>
      </c>
      <c r="AR327" s="563" t="str">
        <f>IF(S215-SUM(AR216:AR221)-SUM(U216:AR221)=S215," ",IF(SUM(U327:AQ327)=0,IF(SUM(AR216:AR221)=0,$AR$175," ")," "))</f>
        <v/>
      </c>
      <c r="AS327" s="563" t="str">
        <f>IF($S$215-SUM($AS$216:$AS$221)-SUM($V$216:$AS$221)=$S$215," ",IF(SUM($V$327:$AR$327)=0,IF(SUM($AS$216:$AS$221)=0,$AP$175," ")," "))</f>
        <v/>
      </c>
      <c r="AT327" s="561"/>
      <c r="AU327" s="570">
        <f t="shared" si="144"/>
        <v>0</v>
      </c>
      <c r="AV327" s="564"/>
      <c r="AW327" s="605" t="s">
        <v>716</v>
      </c>
      <c r="AX327" s="565"/>
      <c r="AY327" s="563" t="b">
        <f>IF($AW$327=FALSE,IF($AU$327=8,SUM($T$332:$AI$332),IF($AU$327=9,SUM($T$332:$AK$332),IF($AU$327=10,SUM($T$332:$AM$332),IF($AU$327=11,SUM($T$332:$AO$332),IF($AU$327=12,SUM($T$332:$AQ$332)))))))</f>
        <v>0</v>
      </c>
      <c r="AZ327" s="565"/>
      <c r="BA327" s="563" t="str">
        <f t="shared" si="145"/>
        <v>73201  -  Estudios de mercado y realización de encuestas de opinión pública como consultoría profesional</v>
      </c>
      <c r="BB327" s="188"/>
      <c r="BC327"/>
      <c r="BD327"/>
      <c r="BE327"/>
      <c r="BF327"/>
      <c r="BG327"/>
      <c r="BH327"/>
      <c r="BI327"/>
      <c r="BJ327"/>
      <c r="BK327"/>
      <c r="BL327"/>
      <c r="BM327"/>
      <c r="BN327"/>
      <c r="BO327" s="572" t="s">
        <v>15</v>
      </c>
      <c r="BP327" s="572" t="s">
        <v>15</v>
      </c>
      <c r="BQ327" s="572" t="s">
        <v>15</v>
      </c>
      <c r="BR327" s="572" t="s">
        <v>15</v>
      </c>
      <c r="BS327" s="159"/>
      <c r="BT327" s="159"/>
      <c r="BU327" s="159"/>
      <c r="BV327" s="159"/>
      <c r="BW327" s="159"/>
      <c r="BX327" s="159"/>
      <c r="BY327" s="159"/>
      <c r="BZ327" s="159"/>
      <c r="CA327" s="159"/>
      <c r="CB327" s="159"/>
      <c r="CC327" s="159" t="s">
        <v>224</v>
      </c>
      <c r="CD327" s="523">
        <f t="shared" ref="CD327:CO327" si="149">+BQ303</f>
        <v>0</v>
      </c>
      <c r="CE327" s="523">
        <f t="shared" si="149"/>
        <v>0</v>
      </c>
      <c r="CF327" s="523">
        <f t="shared" si="149"/>
        <v>0</v>
      </c>
      <c r="CG327" s="523">
        <f t="shared" si="149"/>
        <v>0</v>
      </c>
      <c r="CH327" s="523">
        <f t="shared" si="149"/>
        <v>0</v>
      </c>
      <c r="CI327" s="523">
        <f t="shared" si="149"/>
        <v>0</v>
      </c>
      <c r="CJ327" s="523">
        <f t="shared" si="149"/>
        <v>0</v>
      </c>
      <c r="CK327" s="523">
        <f t="shared" si="149"/>
        <v>0</v>
      </c>
      <c r="CL327" s="523">
        <f t="shared" si="149"/>
        <v>0</v>
      </c>
      <c r="CM327" s="523">
        <f t="shared" si="149"/>
        <v>0</v>
      </c>
      <c r="CN327" s="523">
        <f t="shared" si="149"/>
        <v>0</v>
      </c>
      <c r="CO327" s="523">
        <f t="shared" si="149"/>
        <v>0</v>
      </c>
      <c r="CP327" s="159"/>
      <c r="CQ327" s="159"/>
      <c r="CR327" s="159"/>
      <c r="CS327" s="159"/>
      <c r="CT327" s="159"/>
      <c r="CU327" s="159"/>
      <c r="CV327" s="159"/>
      <c r="CW327" s="159"/>
      <c r="CX327" s="159"/>
      <c r="CY327" s="159"/>
      <c r="CZ327" s="159"/>
      <c r="DA327" s="159"/>
      <c r="DB327" s="159"/>
      <c r="DC327" s="159"/>
      <c r="DD327" s="159"/>
      <c r="DE327" s="159"/>
      <c r="DF327" s="159"/>
      <c r="DG327" s="159"/>
      <c r="DH327" s="159"/>
      <c r="DI327" s="159"/>
      <c r="DJ327" s="159"/>
      <c r="DK327" s="159"/>
      <c r="DL327" s="159"/>
      <c r="DM327" s="159"/>
      <c r="DN327" s="159"/>
      <c r="DO327" s="159"/>
      <c r="DP327" s="159"/>
      <c r="DQ327" s="159"/>
      <c r="DR327" s="159"/>
      <c r="DS327" s="159"/>
      <c r="DT327" s="159"/>
      <c r="DU327" s="159"/>
      <c r="DV327" s="159"/>
      <c r="DW327" s="159"/>
      <c r="DX327" s="159"/>
      <c r="DY327" s="159"/>
      <c r="DZ327" s="159"/>
      <c r="EA327" s="159"/>
      <c r="EB327" s="159"/>
      <c r="EC327" s="159"/>
      <c r="ED327" s="159"/>
      <c r="EE327" s="159"/>
      <c r="EF327" s="159"/>
      <c r="EG327" s="159"/>
      <c r="EH327" s="159"/>
      <c r="EI327" s="159"/>
      <c r="EJ327" s="159"/>
      <c r="EK327" s="159"/>
      <c r="EL327" s="159"/>
      <c r="EM327" s="159"/>
      <c r="EN327" s="159"/>
      <c r="EO327" s="159"/>
      <c r="EP327" s="159"/>
      <c r="EQ327" s="159"/>
      <c r="ER327" s="159"/>
      <c r="ES327" s="159"/>
      <c r="ET327" s="159"/>
      <c r="EU327" s="159"/>
      <c r="EV327" s="159"/>
      <c r="EW327" s="159"/>
      <c r="EX327" s="159"/>
      <c r="EY327" s="159"/>
      <c r="EZ327" s="159"/>
      <c r="FA327" s="159"/>
      <c r="FB327" s="159"/>
      <c r="FC327" s="159"/>
      <c r="FD327" s="159"/>
      <c r="FE327" s="159"/>
      <c r="FF327" s="159"/>
      <c r="FG327" s="159"/>
      <c r="FH327" s="159"/>
      <c r="FI327" s="159"/>
      <c r="FJ327" s="159"/>
      <c r="FK327" s="159"/>
      <c r="FL327" s="159"/>
      <c r="FM327" s="159"/>
      <c r="FN327" s="159"/>
      <c r="FO327" s="159"/>
      <c r="FP327" s="159"/>
      <c r="FQ327" s="159"/>
      <c r="FR327" s="159"/>
      <c r="FS327" s="159"/>
      <c r="FT327" s="159"/>
      <c r="FU327" s="159"/>
      <c r="FV327" s="159"/>
      <c r="FW327" s="159"/>
      <c r="FX327" s="159"/>
    </row>
    <row r="328" spans="1:180" s="556" customFormat="1" ht="12.75" hidden="1" customHeight="1">
      <c r="A328" s="4"/>
      <c r="B328" s="517"/>
      <c r="C328" s="573"/>
      <c r="D328" s="574"/>
      <c r="E328" s="574"/>
      <c r="F328" s="574"/>
      <c r="G328" s="574"/>
      <c r="H328" s="574"/>
      <c r="I328" s="552"/>
      <c r="J328" s="552"/>
      <c r="K328" s="552"/>
      <c r="L328" s="552"/>
      <c r="M328" s="552"/>
      <c r="R328" s="553"/>
      <c r="S328" s="569">
        <v>7</v>
      </c>
      <c r="T328" s="563" t="str">
        <f>IF($S$222-SUM($T$223:$T$228)=$S$222," ",IF(SUM($T$223:$T$228)=0,$T$175," "))</f>
        <v/>
      </c>
      <c r="U328" s="563" t="str">
        <f>IF($S$222-SUM($U$223:$U$228)-SUM($T$223:$U$228)=$S$222," ",IF(SUM($T$328)=0,IF(SUM($U$223:$U$228)=0,$T$175," ")," "))</f>
        <v/>
      </c>
      <c r="V328" s="563" t="str">
        <f>IF($S$222-SUM($V$223:$V$228)-SUM($T$223:$V$228)=$S$222," ",IF(SUM($T$328:$U$328)=0,IF(SUM($V$223:$V$228)=0,$V$175," ")," "))</f>
        <v/>
      </c>
      <c r="W328" s="563" t="str">
        <f>IF($S$222-SUM($W$223:$W$228)-SUM($T$223:$W$228)=$S$222," ",IF(SUM($T$328:$V$328)=0,IF(SUM($W$223:$W$228)=0,$V$175," ")," "))</f>
        <v/>
      </c>
      <c r="X328" s="563" t="str">
        <f>IF($S$222-SUM($X$223:$X$228)-SUM($T$223:$X$228)=$S$222," ",IF(SUM($T$328:$W$328)=0,IF(SUM($X$223:$X$228)=0,$X$175," ")," "))</f>
        <v/>
      </c>
      <c r="Y328" s="563" t="str">
        <f>IF($S$222-SUM($Y$223:$Y$228)-SUM($T$223:$Y$228)=$S$222," ",IF(SUM($T$328:$X$328)=0,IF(SUM($Y$223:$Y$228)=0,$X$175," ")," "))</f>
        <v/>
      </c>
      <c r="Z328" s="563" t="str">
        <f>IF($S$222-SUM($Z$223:$Z$228)-SUM($T$223:$Z$228)=$S$222," ",IF(SUM($T$328:$Y$328)=0,IF(SUM($Z$223:$Z$228)=0,$Z$175," ")," "))</f>
        <v/>
      </c>
      <c r="AA328" s="563" t="str">
        <f>IF($S$222-SUM($AA$223:$AA$228)-SUM($T$223:$AA$228)=$S$222," ",IF(SUM($T$328:$Z$328)=0,IF(SUM($AA$223:$AA$228)=0,$Z$175," ")," "))</f>
        <v/>
      </c>
      <c r="AB328" s="563" t="str">
        <f>IF($S$222-SUM($AB$223:$AB$228)-SUM($T$223:$AB$228)=$S$222," ",IF(SUM($T$328:$AA$328)=0,IF(SUM($AB$223:$AB$228)=0,$AB$175," ")," "))</f>
        <v/>
      </c>
      <c r="AC328" s="563" t="str">
        <f>IF($S$222-SUM($AC$223:$AC$228)-SUM($T$223:$AC$228)=$S$222," ",IF(SUM($T$328:$AB$328)=0,IF(SUM($AC$223:$AC$228)=0,$AB$175," ")," "))</f>
        <v/>
      </c>
      <c r="AD328" s="563" t="str">
        <f>IF($S$222-SUM($AD$223:$AD$228)-SUM($T$223:$AC$228)=$S$222," ",IF(SUM($T$328:$AC$328)=0,IF(SUM($AD$223:$AD$228)=0,$AD$175," ")," "))</f>
        <v/>
      </c>
      <c r="AE328" s="563" t="str">
        <f>IF($S$222-SUM($AE$223:$AE$228)-SUM($T$223:$AE$228)=$S$222," ",IF(SUM($T$328:$AD$328)=0,IF(SUM($AE$223:$AE$228)=0,$AD$175," ")," "))</f>
        <v/>
      </c>
      <c r="AF328" s="563" t="str">
        <f>IF($S$222-SUM($AF$223:$AF$228)-SUM($T$223:$AF$228)=$S$222," ",IF(SUM($T$328:$AE$328)=0,IF(SUM($AF$223:$AF$228)=0,$AF$175," ")," "))</f>
        <v/>
      </c>
      <c r="AG328" s="563" t="str">
        <f>IF($S$222-SUM($AG$223:$AG$228)-SUM($T$223:$AG$228)=$S$222," ",IF(SUM($T$328:$AF$328)=0,IF(SUM($AG$223:$AG$228)=0,$AF$175," ")," "))</f>
        <v/>
      </c>
      <c r="AH328" s="563" t="str">
        <f>IF($S$222-SUM($AH$223:$AH$228)-SUM($T$223:$AH$228)=$S$222," ",IF(SUM($T$328:$AG$328)=0,IF(SUM($AH$223:$AH$228)=0,$AH$175," ")," "))</f>
        <v/>
      </c>
      <c r="AI328" s="563" t="str">
        <f>IF($S$222-SUM($AI$223:$AI$228)-SUM($T$223:$AI$228)=$S$222," ",IF(SUM($T$328:$AH$328)=0,IF(SUM($AI$223:$AI$228)=0,$AH$175," ")," "))</f>
        <v/>
      </c>
      <c r="AJ328" s="563" t="str">
        <f>IF($S$222-SUM($AJ$223:$AJ$228)-SUM($T$223:$AJ$228)=$S$222," ",IF(SUM($T$328:$AI$328)=0,IF(SUM($AJ$223:$AJ$228)=0,$AJ$175," ")," "))</f>
        <v/>
      </c>
      <c r="AK328" s="563" t="str">
        <f>IF($S$222-SUM($AK$223:$AK$228)-SUM($T$223:$AJ$228)=$S$222," ",IF(SUM($T$328:$AJ$328)=0,IF(SUM($AK$223:$AK$228)=0,$AJ$175," ")," "))</f>
        <v/>
      </c>
      <c r="AL328" s="563" t="str">
        <f>IF($S$222-SUM($AL$223:$AL$228)-SUM($T$223:$AL$228)=$S$222," ",IF(SUM($T$328:$AK$328)=0,IF(SUM($AL$223:$AL$228)=0,$AL$175," ")," "))</f>
        <v/>
      </c>
      <c r="AM328" s="563" t="str">
        <f>IF($S$222-SUM($AM$223:$AM$228)-SUM($T$223:$AM$228)=$S$222," ",IF(SUM($T$328:$AL$328)=0,IF(SUM($AM$223:$AM$228)=0,$AL$175," ")," "))</f>
        <v/>
      </c>
      <c r="AN328" s="563" t="str">
        <f>IF($S$222-SUM($AN$223:$AN$228)-SUM($T$223:$AN$228)=$S$222," ",IF(SUM($T$328:$AM$328)=0,IF(SUM($AN$223:$AN$228)=0,$AN$175," ")," "))</f>
        <v/>
      </c>
      <c r="AO328" s="563" t="str">
        <f>IF($S$222-SUM($AO$223:$AO$228)-SUM($T$223:$AO$228)=$S$222," ",IF(SUM($T$328:$AN$328)=0,IF(SUM($AO$223:$AO$228)=0,$AN$175," ")," "))</f>
        <v/>
      </c>
      <c r="AP328" s="563" t="str">
        <f>IF($S$222-SUM($AP$223:$AP$228)-SUM($T$223:$AP$228)=$S$222," ",IF(SUM($T$328:$AO$328)=0,IF(SUM($AP$223:$AP$228)=0,$AP$175," ")," "))</f>
        <v/>
      </c>
      <c r="AQ328" s="563" t="str">
        <f>IF($S$222-SUM($AQ$223:$AQ$228)-SUM($T$223:$AQ$228)=$S$222," ",IF(SUM($T$328:$AP$328)=0,IF(SUM($AQ$223:$AQ$228)=0,$AP$175," ")," "))</f>
        <v/>
      </c>
      <c r="AR328" s="563" t="str">
        <f>IF(S222-SUM(AR223:AR228)-SUM(U223:AR228)=S222," ",IF(SUM(U328:AQ328)=0,IF(SUM(AR223:AR228)=0,$AR$175," ")," "))</f>
        <v/>
      </c>
      <c r="AS328" s="563" t="str">
        <f>IF($S$222-SUM($AS$223:$AS$228)-SUM($V$223:$AS$228)=$S$222," ",IF(SUM($V$328:$AR$328)=0,IF(SUM($AS$223:$AS$228)=0,$AP$175," ")," "))</f>
        <v/>
      </c>
      <c r="AT328" s="561"/>
      <c r="AU328" s="570">
        <f t="shared" si="144"/>
        <v>0</v>
      </c>
      <c r="AV328" s="564"/>
      <c r="AW328" s="605" t="s">
        <v>717</v>
      </c>
      <c r="AX328" s="565"/>
      <c r="AY328" s="563" t="b">
        <f>IF($AW$328=FALSE,IF($AU$328=8,SUM($T$332:$AI$332),IF($AU$328=9,SUM($T$332:$AK$332),IF($AU$328=10,SUM($T$332:$AM$332),IF($AU$328=11,SUM($T$332:$AO$332),IF($AU$328=12,SUM($T$332:$AQ$332)))))))</f>
        <v>0</v>
      </c>
      <c r="AZ328" s="565"/>
      <c r="BA328" s="563" t="str">
        <f t="shared" si="145"/>
        <v>74101  -  Actividades especializadas de diseño como consultoría profesional</v>
      </c>
      <c r="BB328" s="188"/>
      <c r="BC328"/>
      <c r="BD328"/>
      <c r="BE328"/>
      <c r="BF328"/>
      <c r="BG328"/>
      <c r="BH328"/>
      <c r="BI328"/>
      <c r="BJ328"/>
      <c r="BK328"/>
      <c r="BL328"/>
      <c r="BM328"/>
      <c r="BN328"/>
      <c r="BO328" s="572" t="s">
        <v>15</v>
      </c>
      <c r="BP328" s="572" t="s">
        <v>15</v>
      </c>
      <c r="BQ328" s="572" t="s">
        <v>15</v>
      </c>
      <c r="BR328" s="572" t="s">
        <v>15</v>
      </c>
      <c r="BS328" s="159"/>
      <c r="BT328" s="159"/>
      <c r="BU328" s="159"/>
      <c r="BV328" s="159"/>
      <c r="BW328" s="159"/>
      <c r="BX328" s="159"/>
      <c r="BY328" s="159"/>
      <c r="BZ328" s="159"/>
      <c r="CA328" s="159"/>
      <c r="CB328" s="159"/>
      <c r="CC328" s="159" t="s">
        <v>195</v>
      </c>
      <c r="CD328" s="523">
        <f t="shared" ref="CD328:CO328" si="150">+DM303</f>
        <v>0</v>
      </c>
      <c r="CE328" s="523">
        <f t="shared" si="150"/>
        <v>0</v>
      </c>
      <c r="CF328" s="523">
        <f t="shared" si="150"/>
        <v>0</v>
      </c>
      <c r="CG328" s="523">
        <f t="shared" si="150"/>
        <v>0</v>
      </c>
      <c r="CH328" s="523">
        <f t="shared" si="150"/>
        <v>0</v>
      </c>
      <c r="CI328" s="523">
        <f t="shared" si="150"/>
        <v>0</v>
      </c>
      <c r="CJ328" s="523">
        <f t="shared" si="150"/>
        <v>0</v>
      </c>
      <c r="CK328" s="523">
        <f t="shared" si="150"/>
        <v>0</v>
      </c>
      <c r="CL328" s="523">
        <f t="shared" si="150"/>
        <v>0</v>
      </c>
      <c r="CM328" s="523">
        <f t="shared" si="150"/>
        <v>0</v>
      </c>
      <c r="CN328" s="523">
        <f t="shared" si="150"/>
        <v>0</v>
      </c>
      <c r="CO328" s="523">
        <f t="shared" si="150"/>
        <v>0</v>
      </c>
      <c r="CP328" s="159"/>
      <c r="CQ328" s="159"/>
      <c r="CR328" s="159"/>
      <c r="CS328" s="159"/>
      <c r="CT328" s="159"/>
      <c r="CU328" s="159"/>
      <c r="CV328" s="159"/>
      <c r="CW328" s="159"/>
      <c r="CX328" s="159"/>
      <c r="CY328" s="159"/>
      <c r="CZ328" s="159"/>
      <c r="DA328" s="159"/>
      <c r="DB328" s="159"/>
      <c r="DC328" s="159"/>
      <c r="DD328" s="159"/>
      <c r="DE328" s="159"/>
      <c r="DF328" s="159"/>
      <c r="DG328" s="159"/>
      <c r="DH328" s="159"/>
      <c r="DI328" s="159"/>
      <c r="DJ328" s="159"/>
      <c r="DK328" s="159"/>
      <c r="DL328" s="159"/>
      <c r="DM328" s="159"/>
      <c r="DN328" s="159"/>
      <c r="DO328" s="159"/>
      <c r="DP328" s="159"/>
      <c r="DQ328" s="159"/>
      <c r="DR328" s="159"/>
      <c r="DS328" s="159"/>
      <c r="DT328" s="159"/>
      <c r="DU328" s="159"/>
      <c r="DV328" s="159"/>
      <c r="DW328" s="159"/>
      <c r="DX328" s="159"/>
      <c r="DY328" s="159"/>
      <c r="DZ328" s="159"/>
      <c r="EA328" s="159"/>
      <c r="EB328" s="159"/>
      <c r="EC328" s="159"/>
      <c r="ED328" s="159"/>
      <c r="EE328" s="159"/>
      <c r="EF328" s="159"/>
      <c r="EG328" s="159"/>
      <c r="EH328" s="159"/>
      <c r="EI328" s="159"/>
      <c r="EJ328" s="159"/>
      <c r="EK328" s="159"/>
      <c r="EL328" s="159"/>
      <c r="EM328" s="159"/>
      <c r="EN328" s="159"/>
      <c r="EO328" s="159"/>
      <c r="EP328" s="159"/>
      <c r="EQ328" s="159"/>
      <c r="ER328" s="159"/>
      <c r="ES328" s="159"/>
      <c r="ET328" s="159"/>
      <c r="EU328" s="159"/>
      <c r="EV328" s="159"/>
      <c r="EW328" s="159"/>
      <c r="EX328" s="159"/>
      <c r="EY328" s="159"/>
      <c r="EZ328" s="159"/>
      <c r="FA328" s="159"/>
      <c r="FB328" s="159"/>
      <c r="FC328" s="159"/>
      <c r="FD328" s="159"/>
      <c r="FE328" s="159"/>
      <c r="FF328" s="159"/>
      <c r="FG328" s="159"/>
      <c r="FH328" s="159"/>
      <c r="FI328" s="159"/>
      <c r="FJ328" s="159"/>
      <c r="FK328" s="159"/>
      <c r="FL328" s="159"/>
      <c r="FM328" s="159"/>
      <c r="FN328" s="159"/>
      <c r="FO328" s="159"/>
      <c r="FP328" s="159"/>
      <c r="FQ328" s="159"/>
      <c r="FR328" s="159"/>
      <c r="FS328" s="159"/>
      <c r="FT328" s="159"/>
      <c r="FU328" s="159"/>
      <c r="FV328" s="159"/>
      <c r="FW328" s="159"/>
      <c r="FX328" s="159"/>
    </row>
    <row r="329" spans="1:180" s="556" customFormat="1" ht="12.75" hidden="1" customHeight="1">
      <c r="A329" s="4"/>
      <c r="B329" s="517"/>
      <c r="C329" s="573"/>
      <c r="D329" s="574"/>
      <c r="E329" s="574"/>
      <c r="F329" s="574"/>
      <c r="G329" s="574"/>
      <c r="H329" s="574"/>
      <c r="I329" s="552"/>
      <c r="J329" s="552"/>
      <c r="K329" s="552"/>
      <c r="L329" s="552"/>
      <c r="M329" s="552"/>
      <c r="R329" s="553"/>
      <c r="S329" s="569">
        <v>8</v>
      </c>
      <c r="T329" s="563" t="str">
        <f>IF(S229-SUM(T230:T235)=S229," ",IF(SUM($T$230:$T$235)=0,$T$175," "))</f>
        <v/>
      </c>
      <c r="U329" s="563" t="str">
        <f>IF($S$229-SUM($U$230:$U$235)-SUM($T$230:$U$235)=$S$229," ",IF(SUM($T$329)=0,IF(SUM($U$230:$U$235)=0,$T$175," ")," "))</f>
        <v/>
      </c>
      <c r="V329" s="563" t="str">
        <f>IF($S$229-SUM($V$230:$V$235)-SUM($T$230:$V$235)=$S$229," ",IF(SUM($T$329:$U$329)=0,IF(SUM($V$230:$V$235)=0,$V$175," ")," "))</f>
        <v/>
      </c>
      <c r="W329" s="563" t="str">
        <f>IF($S$229-SUM($W$230:$W$235)-SUM($T$230:$W$235)=$S$229," ",IF(SUM($T$329:$V$329)=0,IF(SUM($W$230:$W$235)=0,$V$175," ")," "))</f>
        <v/>
      </c>
      <c r="X329" s="563" t="str">
        <f>IF($S$229-SUM($X$230:$X$235)-SUM($T$230:$X$235)=$S$229," ",IF(SUM($T$329:$W$329)=0,IF(SUM($X$230:$X$235)=0,$X$175," ")," "))</f>
        <v/>
      </c>
      <c r="Y329" s="563" t="str">
        <f>IF($S$229-SUM($Y$230:$Y$235)-SUM($T$230:$Y$235)=$S$229," ",IF(SUM($T$329:$X$329)=0,IF(SUM($Y$230:$Y$235)=0,$X$175," ")," "))</f>
        <v/>
      </c>
      <c r="Z329" s="563" t="str">
        <f>IF(S$229-SUM($Z$230:$Z$235)-SUM($T$230:$Z$235)=$S$229," ",IF(SUM($T$329:$Y$329)=0,IF(SUM($Z$230:$Z$235)=0,$Z$175," ")," "))</f>
        <v/>
      </c>
      <c r="AA329" s="563" t="str">
        <f>IF($S$229-SUM($AA$230:$AA$235)-SUM($T$230:AA$235)=S229," ",IF(SUM($T$329:$Z$329)=0,IF(SUM($AA$230:$AA$235)=0,$Z$175," ")," "))</f>
        <v/>
      </c>
      <c r="AB329" s="563" t="str">
        <f>IF($S$229-SUM($AB$230:$AB$235)-SUM($T$230:$AB$235)=$S$229," ",IF(SUM($T$329:$AA$329)=0,IF(SUM($AB$230:$AB$235)=0,$AB$175," ")," "))</f>
        <v/>
      </c>
      <c r="AC329" s="563" t="str">
        <f>IF($S$229-SUM($AC$230:$AC$235)-SUM($T$230:$AC$235)=$S$229," ",IF(SUM($T$329:$AB$329)=0,IF(SUM($AC$230:$AC$235)=0,$AB$175," ")," "))</f>
        <v/>
      </c>
      <c r="AD329" s="563" t="str">
        <f>IF($S$229-SUM($AD$230:$AD$235)-SUM($T$230:$AC$235)=$S$229," ",IF(SUM($T$329:$AC$329)=0,IF(SUM($AD$230:$AD$235)=0,$AD$175," ")," "))</f>
        <v/>
      </c>
      <c r="AE329" s="563" t="str">
        <f>IF($S$229-SUM($AE$230:$AE$235)-SUM($T$230:$AE$235)=$S$229," ",IF(SUM($T$329:$AD$329)=0,IF(SUM($AE$230:$AE$235)=0,$AD$175," ")," "))</f>
        <v/>
      </c>
      <c r="AF329" s="563" t="str">
        <f>IF($S$229-SUM($AF$230:$AF$235)-SUM($T$230:$AF$235)=$S$229," ",IF(SUM($T$329:$AE$329)=0,IF(SUM($AF$230:$AF$235)=0,$AF$175," ")," "))</f>
        <v/>
      </c>
      <c r="AG329" s="563" t="str">
        <f>IF($S$229-SUM($AG$230:$AG$235)-SUM($T$230:$AG$235)=$S$229," ",IF(SUM($T$329:$AF$329)=0,IF(SUM($AG$230:$AG$235)=0,$AF$175," ")," "))</f>
        <v/>
      </c>
      <c r="AH329" s="563" t="str">
        <f>IF($S$229-SUM($AH$230:$AH$235)-SUM($T$230:$AH$235)=$S$229," ",IF(SUM($T$329:$AG$329)=0,IF(SUM($AH$230:$AH$235)=0,$AH$175," ")," "))</f>
        <v/>
      </c>
      <c r="AI329" s="563" t="str">
        <f>IF($S$229-SUM($AI$230:$AI$235)-SUM($T$230:$AI$235)=$S$229," ",IF(SUM($T$329:$AH$329)=0,IF(SUM($AI$230:$AI$235)=0,$AH$175," ")," "))</f>
        <v/>
      </c>
      <c r="AJ329" s="563" t="str">
        <f>IF($S$229-SUM($AJ$230:$AJ$235)-SUM($T$230:$AJ$235)=$S$229," ",IF(SUM($T$329:$AI$329)=0,IF(SUM($AJ$230:$AJ$235)=0,$AJ$175," ")," "))</f>
        <v/>
      </c>
      <c r="AK329" s="563" t="str">
        <f>IF($S$229-SUM($AK$230:$AK$235)-SUM($T$230:$AJ$235)=$S$229," ",IF(SUM($T$329:$AJ$329)=0,IF(SUM($AK$230:$AK$235)=0,$AJ$175," ")," "))</f>
        <v/>
      </c>
      <c r="AL329" s="563" t="str">
        <f>IF($S$229-SUM($AL$230:$AL$235)-SUM($T$230:$AL$235)=$S$229," ",IF(SUM($T$329:$AK$329)=0,IF(SUM($AL$230:$AL$235)=0,$AL$175," ")," "))</f>
        <v/>
      </c>
      <c r="AM329" s="563" t="str">
        <f>IF($S$229-SUM($AM$230:$AM$235)-SUM($T$230:$AM$235)=$S$229," ",IF(SUM($T$329:$AL$329)=0,IF(SUM($AM$230:$AM$235)=0,$AL$175," ")," "))</f>
        <v/>
      </c>
      <c r="AN329" s="563" t="str">
        <f>IF($S$229-SUM($AN$230:$AN$235)-SUM($T$230:$AN$235)=$S$229," ",IF(SUM($T$329:$AM$329)=0,IF(SUM($AN$230:$AN$235)=0,$AN$175," ")," "))</f>
        <v/>
      </c>
      <c r="AO329" s="563" t="str">
        <f>IF($S$229-SUM($AO$230:$AO$235)-SUM($T$230:$AO$235)=$S$229," ",IF(SUM($T$329:$AN$329)=0,IF(SUM($AO$230:$AO$235)=0,$AN$175," ")," "))</f>
        <v/>
      </c>
      <c r="AP329" s="563" t="str">
        <f>IF($S$229-SUM($AP$230:$AP$235)-SUM($T$230:$AP$235)=$S$229," ",IF(SUM($T$329:$AO$329)=0,IF(SUM($AP$230:$AP$235)=0,$AP$175," ")," "))</f>
        <v/>
      </c>
      <c r="AQ329" s="563" t="str">
        <f>IF($S$229-SUM($AQ$230:$AQ$235)-SUM($T$230:$AQ$235)=$S$229," ",IF(SUM($T$329:$AP$329)=0,IF(SUM($AQ$230:$AQ$235)=0,$AP$175," ")," "))</f>
        <v/>
      </c>
      <c r="AR329" s="563" t="str">
        <f>IF(S229-SUM(AR230:AR235)-SUM(U230:AR235)=S229," ",IF(SUM(U329:AQ329)=0,IF(SUM(AR230:AR235)=0,$AR$175," ")," "))</f>
        <v/>
      </c>
      <c r="AS329" s="563" t="str">
        <f>IF($S$229-SUM($AS$230:$AS$235)-SUM($V$230:$AS$235)=$S$229," ",IF(SUM($V$329:$AR$329)=0,IF(SUM($AS$230:$AS$235)=0,$AP$175," ")," "))</f>
        <v/>
      </c>
      <c r="AT329" s="561"/>
      <c r="AU329" s="570">
        <f t="shared" si="144"/>
        <v>0</v>
      </c>
      <c r="AV329" s="564"/>
      <c r="AW329" s="605" t="s">
        <v>718</v>
      </c>
      <c r="AX329" s="565"/>
      <c r="AY329" s="563" t="b">
        <f>IF($AW$329=FALSE,IF($AU$329=8,SUM($T$332:$AI$332),IF($AU$329=9,SUM($T$332:$AK$332),IF($AU$329=10,SUM($T$332:$AM$332),IF($AU$329=11,SUM($T$332:$AO$332),IF($AU$329=12,SUM($T$332:$AQ$332)))))))</f>
        <v>0</v>
      </c>
      <c r="AZ329" s="565"/>
      <c r="BA329" s="563" t="str">
        <f t="shared" si="145"/>
        <v>74901  -  Otras actividades profesionales, científicas y técnicas n.c.p. como consultoría profesional (incluye actividades de periodistas)</v>
      </c>
      <c r="BB329" s="188"/>
      <c r="BC329"/>
      <c r="BD329"/>
      <c r="BE329"/>
      <c r="BF329"/>
      <c r="BG329"/>
      <c r="BH329"/>
      <c r="BI329"/>
      <c r="BJ329"/>
      <c r="BK329"/>
      <c r="BL329"/>
      <c r="BM329"/>
      <c r="BN329"/>
      <c r="BO329" s="572" t="s">
        <v>15</v>
      </c>
      <c r="BP329" s="572" t="s">
        <v>15</v>
      </c>
      <c r="BQ329" s="572" t="s">
        <v>15</v>
      </c>
      <c r="BR329" s="572" t="s">
        <v>15</v>
      </c>
      <c r="BS329" s="159"/>
      <c r="BT329" s="159"/>
      <c r="BU329" s="159"/>
      <c r="BV329" s="159"/>
      <c r="BW329" s="159"/>
      <c r="BX329" s="159"/>
      <c r="BY329" s="159"/>
      <c r="BZ329" s="159"/>
      <c r="CA329" s="159"/>
      <c r="CB329" s="159"/>
      <c r="CC329" s="159" t="s">
        <v>199</v>
      </c>
      <c r="CD329" s="523">
        <f t="shared" ref="CD329:CO329" si="151">+FM303</f>
        <v>0</v>
      </c>
      <c r="CE329" s="523">
        <f t="shared" si="151"/>
        <v>0</v>
      </c>
      <c r="CF329" s="523">
        <f t="shared" si="151"/>
        <v>0</v>
      </c>
      <c r="CG329" s="523">
        <f t="shared" si="151"/>
        <v>0</v>
      </c>
      <c r="CH329" s="523">
        <f t="shared" si="151"/>
        <v>0</v>
      </c>
      <c r="CI329" s="523">
        <f t="shared" si="151"/>
        <v>0</v>
      </c>
      <c r="CJ329" s="523">
        <f t="shared" si="151"/>
        <v>0</v>
      </c>
      <c r="CK329" s="523">
        <f t="shared" si="151"/>
        <v>0</v>
      </c>
      <c r="CL329" s="523">
        <f t="shared" si="151"/>
        <v>0</v>
      </c>
      <c r="CM329" s="523">
        <f t="shared" si="151"/>
        <v>0</v>
      </c>
      <c r="CN329" s="523">
        <f t="shared" si="151"/>
        <v>0</v>
      </c>
      <c r="CO329" s="523">
        <f t="shared" si="151"/>
        <v>0</v>
      </c>
      <c r="CP329" s="159"/>
      <c r="CQ329" s="159"/>
      <c r="CR329" s="159"/>
      <c r="CS329" s="159"/>
      <c r="CT329" s="159"/>
      <c r="CU329" s="159"/>
      <c r="CV329" s="159"/>
      <c r="CW329" s="159"/>
      <c r="CX329" s="159"/>
      <c r="CY329" s="159"/>
      <c r="CZ329" s="159"/>
      <c r="DA329" s="159"/>
      <c r="DB329" s="159"/>
      <c r="DC329" s="159"/>
      <c r="DD329" s="159"/>
      <c r="DE329" s="159"/>
      <c r="DF329" s="159"/>
      <c r="DG329" s="159"/>
      <c r="DH329" s="159"/>
      <c r="DI329" s="159"/>
      <c r="DJ329" s="159"/>
      <c r="DK329" s="159"/>
      <c r="DL329" s="159"/>
      <c r="DM329" s="159"/>
      <c r="DN329" s="159"/>
      <c r="DO329" s="159"/>
      <c r="DP329" s="159"/>
      <c r="DQ329" s="159"/>
      <c r="DR329" s="159"/>
      <c r="DS329" s="159"/>
      <c r="DT329" s="159"/>
      <c r="DU329" s="159"/>
      <c r="DV329" s="159"/>
      <c r="DW329" s="159"/>
      <c r="DX329" s="159"/>
      <c r="DY329" s="159"/>
      <c r="DZ329" s="159"/>
      <c r="EA329" s="159"/>
      <c r="EB329" s="159"/>
      <c r="EC329" s="159"/>
      <c r="ED329" s="159"/>
      <c r="EE329" s="159"/>
      <c r="EF329" s="159"/>
      <c r="EG329" s="159"/>
      <c r="EH329" s="159"/>
      <c r="EI329" s="159"/>
      <c r="EJ329" s="159"/>
      <c r="EK329" s="159"/>
      <c r="EL329" s="159"/>
      <c r="EM329" s="159"/>
      <c r="EN329" s="159"/>
      <c r="EO329" s="159"/>
      <c r="EP329" s="159"/>
      <c r="EQ329" s="159"/>
      <c r="ER329" s="159"/>
      <c r="ES329" s="159"/>
      <c r="ET329" s="159"/>
      <c r="EU329" s="159"/>
      <c r="EV329" s="159"/>
      <c r="EW329" s="159"/>
      <c r="EX329" s="159"/>
      <c r="EY329" s="159"/>
      <c r="EZ329" s="159"/>
      <c r="FA329" s="159"/>
      <c r="FB329" s="159"/>
      <c r="FC329" s="159"/>
      <c r="FD329" s="159"/>
      <c r="FE329" s="159"/>
      <c r="FF329" s="159"/>
      <c r="FG329" s="159"/>
      <c r="FH329" s="159"/>
      <c r="FI329" s="159"/>
      <c r="FJ329" s="159"/>
      <c r="FK329" s="159"/>
      <c r="FL329" s="159"/>
      <c r="FM329" s="159"/>
      <c r="FN329" s="159"/>
      <c r="FO329" s="159"/>
      <c r="FP329" s="159"/>
      <c r="FQ329" s="159"/>
      <c r="FR329" s="159"/>
      <c r="FS329" s="159"/>
      <c r="FT329" s="159"/>
      <c r="FU329" s="159"/>
      <c r="FV329" s="159"/>
      <c r="FW329" s="159"/>
      <c r="FX329" s="159"/>
    </row>
    <row r="330" spans="1:180" s="556" customFormat="1" ht="12.75" hidden="1" customHeight="1">
      <c r="A330" s="4"/>
      <c r="B330" s="517"/>
      <c r="C330" s="573"/>
      <c r="D330" s="574"/>
      <c r="E330" s="574"/>
      <c r="F330" s="574"/>
      <c r="G330" s="574"/>
      <c r="H330" s="574"/>
      <c r="I330" s="552"/>
      <c r="J330" s="552"/>
      <c r="K330" s="552"/>
      <c r="L330" s="552"/>
      <c r="M330" s="552"/>
      <c r="R330" s="553"/>
      <c r="S330" s="569">
        <v>9</v>
      </c>
      <c r="T330" s="563" t="str">
        <f>IF($S$236-SUM($T$237:$T$242)=$S$236," ",IF(SUM($T$237:$T$242)=0,$T$175," "))</f>
        <v/>
      </c>
      <c r="U330" s="563" t="str">
        <f>IF($S$236-SUM($U$237:$U$242)-SUM($T$237:$U$242)=$S$236," ",IF(SUM($T$330)=0,IF(SUM($U$237:$U$242)=0,$T$175," ")," "))</f>
        <v/>
      </c>
      <c r="V330" s="563" t="str">
        <f>IF($S$236-SUM($V$237:$V$242)-SUM($T$237:$V$242)=$S$236," ",IF(SUM($T$330:$U$330)=0,IF(SUM($V$237:$V$242)=0,$V$175," ")," "))</f>
        <v/>
      </c>
      <c r="W330" s="563" t="str">
        <f>IF($S$236-SUM($W$237:$W$242)-SUM($T$237:$W$242)=$S$236," ",IF(SUM($T$330:$V$330)=0,IF(SUM($W$237:$W$242)=0,$V$175," ")," "))</f>
        <v/>
      </c>
      <c r="X330" s="563" t="str">
        <f>IF($S$236-SUM($X$237:$X$242)-SUM($T$237:$X$242)=$S$236," ",IF(SUM($T$330:$W$330)=0,IF(SUM($X$237:$X$242)=0,$X$175," ")," "))</f>
        <v/>
      </c>
      <c r="Y330" s="563" t="str">
        <f>IF($S$236-SUM($Y$237:$Y$242)-SUM($T$237:$Y$242)=$S$236," ",IF(SUM($T$330:$X$330)=0,IF(SUM($Y$237:$Y$242)=0,$X$175," ")," "))</f>
        <v/>
      </c>
      <c r="Z330" s="563" t="str">
        <f>IF($S$236-SUM($Z$237:$Z$242)-SUM($T$237:$Z$242)=$S$236," ",IF(SUM($T$330:$Y$330)=0,IF(SUM($Z$237:$Z$242)=0,$Z$175," ")," "))</f>
        <v/>
      </c>
      <c r="AA330" s="563" t="str">
        <f>IF($S$236-SUM($AA$237:$AA$242)-SUM($T$237:$AA$242)=$S$236," ",IF(SUM($T$330:$Z$330)=0,IF(SUM($AA$237:$AA$242)=0,$Z$175," ")," "))</f>
        <v/>
      </c>
      <c r="AB330" s="563" t="str">
        <f>IF($S$236-SUM($AB$237:$AB$242)-SUM($T$237:$AB$242)=$S$236," ",IF(SUM($T$330:$AA$330)=0,IF(SUM($AB$237:$AB$242)=0,$AB$175," ")," "))</f>
        <v/>
      </c>
      <c r="AC330" s="563" t="str">
        <f>IF($S$236-SUM($AC$237:$AC$242)-SUM($T$237:$AC$242)=$S$236," ",IF(SUM($T$330:$AB$330)=0,IF(SUM($AC$237:$AC$242)=0,$AB$175," ")," "))</f>
        <v/>
      </c>
      <c r="AD330" s="563" t="str">
        <f>IF($S$236-SUM($AD$237:$AD$242)-SUM($T$237:$AC$242)=$S$236," ",IF(SUM($T$330:$AC$330)=0,IF(SUM($AD$237:$AD$242)=0,$AD$175," ")," "))</f>
        <v/>
      </c>
      <c r="AE330" s="563" t="str">
        <f>IF($S$236-SUM($AE$237:$AE$242)-SUM($T$237:$AE$242)=$S$236," ",IF(SUM($T$330:$AD$330)=0,IF(SUM($AE$237:$AE$242)=0,$AD$175," ")," "))</f>
        <v/>
      </c>
      <c r="AF330" s="563" t="str">
        <f>IF($S$236-SUM($AF$237:$AF$242)-SUM($T$237:$AF$242)=$S$236," ",IF(SUM($T$330:$AE$330)=0,IF(SUM($AF$237:$AF$242)=0,$AF$175," ")," "))</f>
        <v/>
      </c>
      <c r="AG330" s="563" t="str">
        <f>IF($S$236-SUM($AG$237:$AG$242)-SUM($T$237:$AG$242)=$S$236," ",IF(SUM($T$330:$AF$330)=0,IF(SUM($AG$237:$AG$242)=0,$AF$175," ")," "))</f>
        <v/>
      </c>
      <c r="AH330" s="563" t="str">
        <f>IF($S$236-SUM($AH$237:$AH$242)-SUM($T$237:$AH$242)=$S$236," ",IF(SUM($T$330:$AG$330)=0,IF(SUM($AH$237:$AH$242)=0,$AH$175," ")," "))</f>
        <v/>
      </c>
      <c r="AI330" s="563" t="str">
        <f>IF($S$236-SUM($AI$237:$AI$242)-SUM($T$237:$AI$242)=$S$236," ",IF(SUM($T$330:$AH$330)=0,IF(SUM($AI$237:$AI$242)=0,$AH$175," ")," "))</f>
        <v/>
      </c>
      <c r="AJ330" s="563" t="str">
        <f>IF($S$236-SUM($AJ$237:$AJ$242)-SUM($T$237:$AJ$242)=$S$236," ",IF(SUM($T$330:$AI$330)=0,IF(SUM($AJ$237:$AJ$242)=0,$AJ$175," ")," "))</f>
        <v/>
      </c>
      <c r="AK330" s="563" t="str">
        <f>IF($S$236-SUM($AK$237:$AK$242)-SUM($T$237:$AJ$242)=$S$236," ",IF(SUM($T$330:$AJ$330)=0,IF(SUM($AK$237:$AK$242)=0,$AJ$175," ")," "))</f>
        <v/>
      </c>
      <c r="AL330" s="563" t="str">
        <f>IF($S$236-SUM($AL$237:$AL$242)-SUM($T$237:$AL$242)=$S$236," ",IF(SUM($T$330:$AK$330)=0,IF(SUM($AL$237:$AL$242)=0,$AL$175," ")," "))</f>
        <v/>
      </c>
      <c r="AM330" s="563" t="str">
        <f>IF($S$236-SUM($AM$237:$AM$242)-SUM($T$237:$AM$242)=$S$236," ",IF(SUM($T$330:$AL$330)=0,IF(SUM($AM$237:$AM$242)=0,$AL$175," ")," "))</f>
        <v/>
      </c>
      <c r="AN330" s="563" t="str">
        <f>IF($S$236-SUM($AN$237:$AN$242)-SUM($T$237:$AN$242)=$S$236," ",IF(SUM($T$330:$AM$330)=0,IF(SUM($AN$237:$AN$242)=0,$AN$175," ")," "))</f>
        <v/>
      </c>
      <c r="AO330" s="563" t="str">
        <f>IF($S$236-SUM($AO$237:$AO$242)-SUM($T$237:$AO$242)=$S$236," ",IF(SUM($T$330:$AN$330)=0,IF(SUM($AO$237:$AO$242)=0,$AN$175," ")," "))</f>
        <v/>
      </c>
      <c r="AP330" s="563" t="str">
        <f>IF($S$236-SUM($AP$237:$AP$242)-SUM($T$237:$AP$242)=$S$236," ",IF(SUM($T$330:$AO$330)=0,IF(SUM($AP$237:$AP$242)=0,$AP$175," ")," "))</f>
        <v/>
      </c>
      <c r="AQ330" s="563" t="str">
        <f>IF($S$236-SUM($AQ$237:$AQ$242)-SUM($T$237:$AQ$242)=$S$236," ",IF(SUM($T$330:$AP$330)=0,IF(SUM($AQ$237:$AQ$242)=0,$AP$175," ")," "))</f>
        <v/>
      </c>
      <c r="AR330" s="563" t="str">
        <f>IF(S236-SUM(AR237:AR242)-SUM(U237:AR242)=S236," ",IF(SUM(U330:AQ330)=0,IF(SUM(AR237:AR242)=0,$AR$175," ")," "))</f>
        <v/>
      </c>
      <c r="AS330" s="563" t="str">
        <f>IF($S$236-SUM($AS$237:$AS$242)-SUM($V$237:$AS$242)=$S$236," ",IF(SUM($V$330:$AR$330)=0,IF(SUM($AS$237:$AS$242)=0,$AP$175," ")," "))</f>
        <v/>
      </c>
      <c r="AT330" s="561"/>
      <c r="AU330" s="570">
        <f t="shared" si="144"/>
        <v>0</v>
      </c>
      <c r="AV330" s="564"/>
      <c r="AW330" s="605" t="s">
        <v>719</v>
      </c>
      <c r="AX330" s="565"/>
      <c r="AY330" s="563" t="b">
        <f>IF($AW$330=FALSE,IF($AU$330=8,SUM($T$332:$AI$332),IF($AU$330=9,SUM($T$332:$AK$332),IF($AU$330=10,SUM($T$332:$AM$332),IF($AU$330=11,SUM($T$332:$AO$332),IF($AU$330=12,SUM($T$332:$AQ$332)))))))</f>
        <v>0</v>
      </c>
      <c r="AZ330" s="565"/>
      <c r="BA330" s="563" t="str">
        <f t="shared" si="145"/>
        <v>5511  -  Alojamiento en hoteles</v>
      </c>
      <c r="BB330" s="188"/>
      <c r="BC330"/>
      <c r="BD330"/>
      <c r="BE330"/>
      <c r="BF330"/>
      <c r="BG330"/>
      <c r="BH330"/>
      <c r="BI330"/>
      <c r="BJ330"/>
      <c r="BK330"/>
      <c r="BL330"/>
      <c r="BM330"/>
      <c r="BN330"/>
      <c r="BO330" s="572" t="s">
        <v>15</v>
      </c>
      <c r="BP330" s="572" t="s">
        <v>15</v>
      </c>
      <c r="BQ330" s="572" t="s">
        <v>15</v>
      </c>
      <c r="BR330" s="572" t="s">
        <v>15</v>
      </c>
      <c r="BS330" s="159"/>
      <c r="BT330" s="159"/>
      <c r="BU330" s="159"/>
      <c r="BV330" s="159"/>
      <c r="BW330" s="159"/>
      <c r="BX330" s="159"/>
      <c r="BY330" s="159"/>
      <c r="BZ330" s="159"/>
      <c r="CA330" s="159"/>
      <c r="CB330" s="159"/>
      <c r="CC330" s="159" t="s">
        <v>225</v>
      </c>
      <c r="CD330" s="523">
        <f t="shared" ref="CD330:CO330" si="152">IF(CD328=0,0,CD329/CD328)</f>
        <v>0</v>
      </c>
      <c r="CE330" s="523">
        <f t="shared" si="152"/>
        <v>0</v>
      </c>
      <c r="CF330" s="523">
        <f t="shared" si="152"/>
        <v>0</v>
      </c>
      <c r="CG330" s="523">
        <f t="shared" si="152"/>
        <v>0</v>
      </c>
      <c r="CH330" s="523">
        <f t="shared" si="152"/>
        <v>0</v>
      </c>
      <c r="CI330" s="523">
        <f t="shared" si="152"/>
        <v>0</v>
      </c>
      <c r="CJ330" s="523">
        <f t="shared" si="152"/>
        <v>0</v>
      </c>
      <c r="CK330" s="523">
        <f t="shared" si="152"/>
        <v>0</v>
      </c>
      <c r="CL330" s="523">
        <f t="shared" si="152"/>
        <v>0</v>
      </c>
      <c r="CM330" s="523">
        <f t="shared" si="152"/>
        <v>0</v>
      </c>
      <c r="CN330" s="523">
        <f t="shared" si="152"/>
        <v>0</v>
      </c>
      <c r="CO330" s="523">
        <f t="shared" si="152"/>
        <v>0</v>
      </c>
      <c r="CP330" s="159"/>
      <c r="CQ330" s="159"/>
      <c r="CR330" s="159"/>
      <c r="CS330" s="159"/>
      <c r="CT330" s="159"/>
      <c r="CU330" s="159"/>
      <c r="CV330" s="159"/>
      <c r="CW330" s="159"/>
      <c r="CX330" s="159"/>
      <c r="CY330" s="159"/>
      <c r="CZ330" s="159"/>
      <c r="DA330" s="159"/>
      <c r="DB330" s="159"/>
      <c r="DC330" s="159"/>
      <c r="DD330" s="159"/>
      <c r="DE330" s="159"/>
      <c r="DF330" s="159"/>
      <c r="DG330" s="159"/>
      <c r="DH330" s="159"/>
      <c r="DI330" s="159"/>
      <c r="DJ330" s="159"/>
      <c r="DK330" s="159"/>
      <c r="DL330" s="159"/>
      <c r="DM330" s="159"/>
      <c r="DN330" s="159"/>
      <c r="DO330" s="159"/>
      <c r="DP330" s="159"/>
      <c r="DQ330" s="159"/>
      <c r="DR330" s="159"/>
      <c r="DS330" s="159"/>
      <c r="DT330" s="159"/>
      <c r="DU330" s="159"/>
      <c r="DV330" s="159"/>
      <c r="DW330" s="159"/>
      <c r="DX330" s="159"/>
      <c r="DY330" s="159"/>
      <c r="DZ330" s="159"/>
      <c r="EA330" s="159"/>
      <c r="EB330" s="159"/>
      <c r="EC330" s="159"/>
      <c r="ED330" s="159"/>
      <c r="EE330" s="159"/>
      <c r="EF330" s="159"/>
      <c r="EG330" s="159"/>
      <c r="EH330" s="159"/>
      <c r="EI330" s="159"/>
      <c r="EJ330" s="159"/>
      <c r="EK330" s="159"/>
      <c r="EL330" s="159"/>
      <c r="EM330" s="159"/>
      <c r="EN330" s="159"/>
      <c r="EO330" s="159"/>
      <c r="EP330" s="159"/>
      <c r="EQ330" s="159"/>
      <c r="ER330" s="159"/>
      <c r="ES330" s="159"/>
      <c r="ET330" s="159"/>
      <c r="EU330" s="159"/>
      <c r="EV330" s="159"/>
      <c r="EW330" s="159"/>
      <c r="EX330" s="159"/>
      <c r="EY330" s="159"/>
      <c r="EZ330" s="159"/>
      <c r="FA330" s="159"/>
      <c r="FB330" s="159"/>
      <c r="FC330" s="159"/>
      <c r="FD330" s="159"/>
      <c r="FE330" s="159"/>
      <c r="FF330" s="159"/>
      <c r="FG330" s="159"/>
      <c r="FH330" s="159"/>
      <c r="FI330" s="159"/>
      <c r="FJ330" s="159"/>
      <c r="FK330" s="159"/>
      <c r="FL330" s="159"/>
      <c r="FM330" s="159"/>
      <c r="FN330" s="159"/>
      <c r="FO330" s="159"/>
      <c r="FP330" s="159"/>
      <c r="FQ330" s="159"/>
      <c r="FR330" s="159"/>
      <c r="FS330" s="159"/>
      <c r="FT330" s="159"/>
      <c r="FU330" s="159"/>
      <c r="FV330" s="159"/>
      <c r="FW330" s="159"/>
      <c r="FX330" s="159"/>
    </row>
    <row r="331" spans="1:180" s="556" customFormat="1" ht="12.75" hidden="1" customHeight="1">
      <c r="A331" s="4"/>
      <c r="B331" s="517"/>
      <c r="C331" s="573"/>
      <c r="D331" s="574"/>
      <c r="E331" s="574"/>
      <c r="F331" s="574"/>
      <c r="G331" s="574"/>
      <c r="H331" s="574"/>
      <c r="I331" s="552"/>
      <c r="J331" s="552"/>
      <c r="K331" s="552"/>
      <c r="L331" s="552"/>
      <c r="M331" s="552"/>
      <c r="R331" s="553"/>
      <c r="S331" s="569">
        <v>10</v>
      </c>
      <c r="T331" s="563" t="str">
        <f>IF($S$243-SUM($T$244:$T$249)=$S$243," ",IF(SUM($T$244:$T$249)=0,$T$175," "))</f>
        <v/>
      </c>
      <c r="U331" s="563" t="str">
        <f>IF($S$243-SUM($U$244:$U$249)-SUM($T$244:$U$249)=$S$243," ",IF(SUM($T$331)=0,IF(SUM($U$244:$U$249)=0,$T$175," ")," "))</f>
        <v/>
      </c>
      <c r="V331" s="563" t="str">
        <f>IF($S$243-SUM($V$244:$V$249)-SUM($T$244:$V$249)=$S$243," ",IF(SUM($T$331:$U$331)=0,IF(SUM($V$244:$V$249)=0,$V$175," ")," "))</f>
        <v/>
      </c>
      <c r="W331" s="563" t="str">
        <f>IF($S$243-SUM($W$243:$W$249)-SUM($T$244:$W$249)=$S$243," ",IF(SUM($T$331:$V$331)=0,IF(SUM($W$244:$W$249)=0,$V$175," ")," "))</f>
        <v/>
      </c>
      <c r="X331" s="563" t="str">
        <f>IF($S$243-SUM($X$244:$X$249)-SUM($T$244:$X$249)=$S$243," ",IF(SUM($T$331:$W$331)=0,IF(SUM($X$244:$X$249)=0,$X$175," ")," "))</f>
        <v/>
      </c>
      <c r="Y331" s="563" t="str">
        <f>IF($S$243-SUM($Y$244:$Y$249)-SUM($T$244:$Y$249)=$S$243," ",IF(SUM($T$331:$X$331)=0,IF(SUM($Y$244:$Y$249)=0,$X$175," ")," "))</f>
        <v/>
      </c>
      <c r="Z331" s="563" t="str">
        <f>IF($S$243-SUM($Z$244:$Z$249)-SUM($T$244:$Z$249)=$S$243," ",IF(SUM($T$331:$Y$331)=0,IF(SUM($Z$244:$Z$249)=0,$Z$175," ")," "))</f>
        <v/>
      </c>
      <c r="AA331" s="563" t="str">
        <f>IF($S$243-SUM($AA$244:$AA$249)-SUM($T$244:$AA$249)=$S$243," ",IF(SUM($T$331:$Z$331)=0,IF(SUM($AA$244:$AA$249)=0,$Z$175," ")," "))</f>
        <v/>
      </c>
      <c r="AB331" s="563" t="str">
        <f>IF($S$243-SUM($AB$244:$AB$249)-SUM($T$244:$AB$249)=$S$243," ",IF(SUM($T$331:$AA$331)=0,IF(SUM($AB$244:$AB$249)=0,$AB$175," ")," "))</f>
        <v/>
      </c>
      <c r="AC331" s="563" t="str">
        <f>IF($S$243-SUM($AC$244:$AC$249)-SUM($T$244:$AC$249)=$S$243," ",IF(SUM($T$331:$AB$331)=0,IF(SUM($AC$244:$AC$249)=0,$AB$175," ")," "))</f>
        <v/>
      </c>
      <c r="AD331" s="563" t="str">
        <f>IF($S$243-SUM($AD$244:$AD$249)-SUM($T$244:$AC$249)=$S$243," ",IF(SUM($T$331:$AC$331)=0,IF(SUM($AD$244:$AD$249)=0,$AD$175," ")," "))</f>
        <v/>
      </c>
      <c r="AE331" s="563" t="str">
        <f>IF($S$243-SUM($AE$244:$AE$249)-SUM($T$244:$AE$249)=$S$243," ",IF(SUM($T$331:$AD$331)=0,IF(SUM($AE$244:$AE$249)=0,$AD$175," ")," "))</f>
        <v/>
      </c>
      <c r="AF331" s="563" t="str">
        <f>IF($S$243-SUM($AF$244:$AF$249)-SUM($T$244:$AF$249)=$S$243," ",IF(SUM($T$331:$AE$331)=0,IF(SUM($AF$244:$AF$249)=0,$AF$175," ")," "))</f>
        <v/>
      </c>
      <c r="AG331" s="563" t="str">
        <f>IF($S$243-SUM($AG$244:$AG$249)-SUM($T$244:$AG$249)=$S$243," ",IF(SUM($T$331:$AF$331)=0,IF(SUM($AG$244:$AG$249)=0,$AF$175," ")," "))</f>
        <v/>
      </c>
      <c r="AH331" s="563" t="str">
        <f>IF($S$243-SUM($AH$244:$AH$249)-SUM($T$244:$AH$249)=$S$243," ",IF(SUM($T$331:$AG$331)=0,IF(SUM($AH$244:$AH$249)=0,$AH$175," ")," "))</f>
        <v/>
      </c>
      <c r="AI331" s="563" t="str">
        <f>IF($S$243-SUM($AI$244:$AI$249)-SUM($T$244:$AI$249)=$S$243," ",IF(SUM($T$331:$AH$331)=0,IF(SUM($AI$244:$AI$249)=0,$AH$175," ")," "))</f>
        <v/>
      </c>
      <c r="AJ331" s="563" t="str">
        <f>IF($S$243-SUM($AJ$244:$AJ$249)-SUM($T$244:$AJ$249)=$S$243," ",IF(SUM($T$331:$AI$331)=0,IF(SUM($AJ$244:$AJ$249)=0,$AJ$175," ")," "))</f>
        <v/>
      </c>
      <c r="AK331" s="563" t="str">
        <f>IF($S$243-SUM($AK$244:$AK$249)-SUM($T$244:$AJ$249)=$S$243," ",IF(SUM($T$331:$AJ$331)=0,IF(SUM($AK$244:$AK$249)=0,$AJ$175," ")," "))</f>
        <v/>
      </c>
      <c r="AL331" s="563" t="str">
        <f>IF($S$243-SUM($AL$244:$AL$249)-SUM($T$244:$AL$249)=$S$243," ",IF(SUM($T$331:$AK$331)=0,IF(SUM($AL$244:$AL$249)=0,$AL$175," ")," "))</f>
        <v/>
      </c>
      <c r="AM331" s="563" t="str">
        <f>IF($S$243-SUM($AM$244:$AM$249)-SUM($T$244:$AM$249)=$S$243," ",IF(SUM($T$331:$AL$331)=0,IF(SUM($AM$244:$AM$249)=0,$AL$175," ")," "))</f>
        <v/>
      </c>
      <c r="AN331" s="563" t="str">
        <f>IF($S$243-SUM($AN$244:$AN$249)-SUM($T$244:$AN$249)=$S$243," ",IF(SUM($T$331:$AM$331)=0,IF(SUM($AN$244:$AN$249)=0,$AN$175," ")," "))</f>
        <v/>
      </c>
      <c r="AO331" s="563" t="str">
        <f>IF($S$243-SUM($AO$244:$AO$249)-SUM($T$244:$AO$249)=$S$243," ",IF(SUM($T$331:$AN$331)=0,IF(SUM($AO$244:$AO$249)=0,$AN$175," ")," "))</f>
        <v/>
      </c>
      <c r="AP331" s="563" t="str">
        <f>IF($S$243-SUM($AP$244:$AP$249)-SUM($T$244:$AP$249)=$S$243," ",IF(SUM($T$331:$AO$331)=0,IF(SUM($AP$244:$AP$249)=0,$AP$175," ")," "))</f>
        <v/>
      </c>
      <c r="AQ331" s="563" t="str">
        <f>IF($S$243-SUM($AQ$244:$AQ$249)-SUM($T$244:$AQ$249)=$S$243," ",IF(SUM($T$331:$AP$331)=0,IF(SUM($AQ$244:$AQ$249)=0,$AP$175," ")," "))</f>
        <v/>
      </c>
      <c r="AR331" s="563" t="str">
        <f>IF(S243-SUM(AR244:AR249)-SUM(U244:AR249)=S243," ",IF(SUM(U331:AQ331)=0,IF(SUM(AR244:AR249)=0,$AR$175," ")," "))</f>
        <v/>
      </c>
      <c r="AS331" s="563" t="str">
        <f>IF($S$243-SUM($AS$244:$AS$249)-SUM($V$244:$AS$249)=$S$243," ",IF(SUM($V$331:$AR$331)=0,IF(SUM($AS$244:$AS$249)=0,$AP$175," ")," "))</f>
        <v/>
      </c>
      <c r="AT331" s="561"/>
      <c r="AU331" s="570">
        <f t="shared" si="144"/>
        <v>0</v>
      </c>
      <c r="AV331" s="564"/>
      <c r="AW331" s="605" t="s">
        <v>720</v>
      </c>
      <c r="AX331" s="565"/>
      <c r="AY331" s="563" t="b">
        <f>IF($AW$331=FALSE,IF($AU$331=8,SUM($T$332:$AI$332),IF($AU$331=9,SUM($T$332:$AK$332),IF($AU$331=10,SUM($T$332:$AM$332),IF($AU$331=11,SUM($T$332:$AO$332),IF($AU$331=12,SUM($T$332:$AQ$332)))))))</f>
        <v>0</v>
      </c>
      <c r="AZ331" s="565"/>
      <c r="BA331" s="563" t="str">
        <f t="shared" si="145"/>
        <v>5512  -  Alojamiento en aparta-hoteles</v>
      </c>
      <c r="BB331" s="188"/>
      <c r="BC331"/>
      <c r="BD331"/>
      <c r="BE331"/>
      <c r="BF331"/>
      <c r="BG331"/>
      <c r="BH331"/>
      <c r="BI331"/>
      <c r="BJ331"/>
      <c r="BK331"/>
      <c r="BL331"/>
      <c r="BM331"/>
      <c r="BN331"/>
      <c r="BO331" s="572" t="s">
        <v>15</v>
      </c>
      <c r="BP331" s="572" t="s">
        <v>15</v>
      </c>
      <c r="BQ331" s="572" t="s">
        <v>15</v>
      </c>
      <c r="BR331" s="572" t="s">
        <v>15</v>
      </c>
      <c r="BS331" s="159"/>
      <c r="BT331" s="159"/>
      <c r="BU331" s="159"/>
      <c r="BV331" s="159"/>
      <c r="BW331" s="159"/>
      <c r="BX331" s="159"/>
      <c r="BY331" s="159"/>
      <c r="BZ331" s="159"/>
      <c r="CA331" s="159"/>
      <c r="CB331" s="159"/>
      <c r="CC331" s="159" t="s">
        <v>226</v>
      </c>
      <c r="CD331" s="159">
        <f t="shared" ref="CD331:CO331" si="153">IF(CD324="",0,BQ292)</f>
        <v>0</v>
      </c>
      <c r="CE331" s="159">
        <f t="shared" si="153"/>
        <v>0</v>
      </c>
      <c r="CF331" s="159">
        <f t="shared" si="153"/>
        <v>0</v>
      </c>
      <c r="CG331" s="159">
        <f t="shared" si="153"/>
        <v>0</v>
      </c>
      <c r="CH331" s="159">
        <f t="shared" si="153"/>
        <v>0</v>
      </c>
      <c r="CI331" s="159">
        <f t="shared" si="153"/>
        <v>0</v>
      </c>
      <c r="CJ331" s="159">
        <f t="shared" si="153"/>
        <v>0</v>
      </c>
      <c r="CK331" s="159">
        <f t="shared" si="153"/>
        <v>0</v>
      </c>
      <c r="CL331" s="159">
        <f t="shared" si="153"/>
        <v>0</v>
      </c>
      <c r="CM331" s="159">
        <f t="shared" si="153"/>
        <v>0</v>
      </c>
      <c r="CN331" s="159">
        <f t="shared" si="153"/>
        <v>0</v>
      </c>
      <c r="CO331" s="159">
        <f t="shared" si="153"/>
        <v>0</v>
      </c>
      <c r="CP331" s="159"/>
      <c r="CQ331" s="159"/>
      <c r="CR331" s="159"/>
      <c r="CS331" s="159"/>
      <c r="CT331" s="159"/>
      <c r="CU331" s="159"/>
      <c r="CV331" s="159"/>
      <c r="CW331" s="159"/>
      <c r="CX331" s="159"/>
      <c r="CY331" s="159"/>
      <c r="CZ331" s="159"/>
      <c r="DA331" s="159"/>
      <c r="DB331" s="159"/>
      <c r="DC331" s="159"/>
      <c r="DD331" s="159"/>
      <c r="DE331" s="159"/>
      <c r="DF331" s="159"/>
      <c r="DG331" s="159"/>
      <c r="DH331" s="159"/>
      <c r="DI331" s="159"/>
      <c r="DJ331" s="159"/>
      <c r="DK331" s="159"/>
      <c r="DL331" s="159"/>
      <c r="DM331" s="159"/>
      <c r="DN331" s="159"/>
      <c r="DO331" s="159"/>
      <c r="DP331" s="159"/>
      <c r="DQ331" s="159"/>
      <c r="DR331" s="159"/>
      <c r="DS331" s="159"/>
      <c r="DT331" s="159"/>
      <c r="DU331" s="159"/>
      <c r="DV331" s="159"/>
      <c r="DW331" s="159"/>
      <c r="DX331" s="159"/>
      <c r="DY331" s="159"/>
      <c r="DZ331" s="159"/>
      <c r="EA331" s="159"/>
      <c r="EB331" s="159"/>
      <c r="EC331" s="159"/>
      <c r="ED331" s="159"/>
      <c r="EE331" s="159"/>
      <c r="EF331" s="159"/>
      <c r="EG331" s="159"/>
      <c r="EH331" s="159"/>
      <c r="EI331" s="159"/>
      <c r="EJ331" s="159"/>
      <c r="EK331" s="159"/>
      <c r="EL331" s="159"/>
      <c r="EM331" s="159"/>
      <c r="EN331" s="159"/>
      <c r="EO331" s="159"/>
      <c r="EP331" s="159"/>
      <c r="EQ331" s="159"/>
      <c r="ER331" s="159"/>
      <c r="ES331" s="159"/>
      <c r="ET331" s="159"/>
      <c r="EU331" s="159"/>
      <c r="EV331" s="159"/>
      <c r="EW331" s="159"/>
      <c r="EX331" s="159"/>
      <c r="EY331" s="159"/>
      <c r="EZ331" s="159"/>
      <c r="FA331" s="159"/>
      <c r="FB331" s="159"/>
      <c r="FC331" s="159"/>
      <c r="FD331" s="159"/>
      <c r="FE331" s="159"/>
      <c r="FF331" s="159"/>
      <c r="FG331" s="159"/>
      <c r="FH331" s="159"/>
      <c r="FI331" s="159"/>
      <c r="FJ331" s="159"/>
      <c r="FK331" s="159"/>
      <c r="FL331" s="159"/>
      <c r="FM331" s="159"/>
      <c r="FN331" s="159"/>
      <c r="FO331" s="159"/>
      <c r="FP331" s="159"/>
      <c r="FQ331" s="159"/>
      <c r="FR331" s="159"/>
      <c r="FS331" s="159"/>
      <c r="FT331" s="159"/>
      <c r="FU331" s="159"/>
      <c r="FV331" s="159"/>
      <c r="FW331" s="159"/>
      <c r="FX331" s="159"/>
    </row>
    <row r="332" spans="1:180" s="556" customFormat="1" ht="12.75" hidden="1" customHeight="1">
      <c r="A332" s="4"/>
      <c r="B332" s="517"/>
      <c r="C332" s="573"/>
      <c r="D332" s="574"/>
      <c r="E332" s="574"/>
      <c r="F332" s="574"/>
      <c r="G332" s="574"/>
      <c r="H332" s="574"/>
      <c r="I332" s="552"/>
      <c r="J332" s="552"/>
      <c r="K332" s="552"/>
      <c r="L332" s="552"/>
      <c r="M332" s="552"/>
      <c r="R332" s="553"/>
      <c r="S332" s="563" t="s">
        <v>227</v>
      </c>
      <c r="T332" s="563">
        <f>$T$252</f>
        <v>0</v>
      </c>
      <c r="U332" s="563">
        <f>$U$252</f>
        <v>0</v>
      </c>
      <c r="V332" s="563">
        <f>$V$252</f>
        <v>0</v>
      </c>
      <c r="W332" s="563">
        <f>$W$252</f>
        <v>0</v>
      </c>
      <c r="X332" s="563">
        <f>$X$252</f>
        <v>0</v>
      </c>
      <c r="Y332" s="563">
        <f>$Y$252</f>
        <v>0</v>
      </c>
      <c r="Z332" s="563">
        <f>$Z$252</f>
        <v>0</v>
      </c>
      <c r="AA332" s="563">
        <f>$AA$252</f>
        <v>0</v>
      </c>
      <c r="AB332" s="563">
        <f>$AB$252</f>
        <v>0</v>
      </c>
      <c r="AC332" s="563">
        <f>$AC$252</f>
        <v>0</v>
      </c>
      <c r="AD332" s="563">
        <f>$AD$252</f>
        <v>0</v>
      </c>
      <c r="AE332" s="563">
        <f>$AE$252</f>
        <v>0</v>
      </c>
      <c r="AF332" s="563">
        <f>$AF$252</f>
        <v>0</v>
      </c>
      <c r="AG332" s="563">
        <f>$AG$252</f>
        <v>0</v>
      </c>
      <c r="AH332" s="563">
        <f>$AH$252</f>
        <v>0</v>
      </c>
      <c r="AI332" s="563">
        <f>$AI$252</f>
        <v>0</v>
      </c>
      <c r="AJ332" s="563">
        <f>$AJ$252</f>
        <v>0</v>
      </c>
      <c r="AK332" s="563">
        <f>$AK$252</f>
        <v>0</v>
      </c>
      <c r="AL332" s="563">
        <f>$AL$252</f>
        <v>0</v>
      </c>
      <c r="AM332" s="563">
        <f>$AM$252</f>
        <v>0</v>
      </c>
      <c r="AN332" s="563">
        <f>$AN$252</f>
        <v>0</v>
      </c>
      <c r="AO332" s="563">
        <f>$AO$252</f>
        <v>0</v>
      </c>
      <c r="AP332" s="563">
        <f>$AP$252</f>
        <v>0</v>
      </c>
      <c r="AQ332" s="563">
        <f>$AQ$252</f>
        <v>0</v>
      </c>
      <c r="AR332" s="561">
        <f>AR252</f>
        <v>0</v>
      </c>
      <c r="AS332" s="563">
        <f>$AS$252</f>
        <v>0</v>
      </c>
      <c r="AT332" s="561"/>
      <c r="AU332" s="561"/>
      <c r="AV332" s="571"/>
      <c r="AW332" s="605" t="s">
        <v>721</v>
      </c>
      <c r="AX332" s="571"/>
      <c r="AY332" s="571"/>
      <c r="AZ332" s="571"/>
      <c r="BA332" s="571"/>
      <c r="BB332" s="188"/>
      <c r="BC332" s="188"/>
      <c r="BD332" s="188"/>
      <c r="BE332" s="188"/>
      <c r="BF332" s="188"/>
      <c r="BG332" s="188"/>
      <c r="BH332" s="188"/>
      <c r="BI332" s="188"/>
      <c r="BJ332" s="188"/>
      <c r="BK332" s="188"/>
      <c r="BL332" s="566"/>
      <c r="BM332" s="566"/>
      <c r="BN332" s="566"/>
      <c r="BO332" s="566"/>
      <c r="BP332" s="566"/>
      <c r="BQ332" s="566"/>
      <c r="BR332" s="566"/>
      <c r="BS332" s="159"/>
      <c r="BT332" s="159"/>
      <c r="BU332" s="159"/>
      <c r="BV332" s="159"/>
      <c r="BW332" s="159"/>
      <c r="BX332" s="159"/>
      <c r="BY332" s="159"/>
      <c r="BZ332" s="159"/>
      <c r="CA332" s="159"/>
      <c r="CB332" s="159"/>
      <c r="CC332" s="159"/>
      <c r="CD332" s="159"/>
      <c r="CE332" s="159"/>
      <c r="CF332" s="159"/>
      <c r="CG332" s="159"/>
      <c r="CH332" s="159"/>
      <c r="CI332" s="159"/>
      <c r="CJ332" s="159"/>
      <c r="CK332" s="159"/>
      <c r="CL332" s="159"/>
      <c r="CM332" s="159"/>
      <c r="CN332" s="159"/>
      <c r="CO332" s="159"/>
      <c r="CP332" s="159"/>
      <c r="CQ332" s="159"/>
      <c r="CR332" s="159"/>
      <c r="CS332" s="159"/>
      <c r="CT332" s="159"/>
      <c r="CU332" s="159"/>
      <c r="CV332" s="159"/>
      <c r="CW332" s="159"/>
      <c r="CX332" s="159"/>
      <c r="CY332" s="159"/>
      <c r="CZ332" s="159"/>
      <c r="DA332" s="159"/>
      <c r="DB332" s="159"/>
      <c r="DC332" s="159"/>
      <c r="DD332" s="159"/>
      <c r="DE332" s="159"/>
      <c r="DF332" s="159"/>
      <c r="DG332" s="159"/>
      <c r="DH332" s="159"/>
      <c r="DI332" s="159"/>
      <c r="DJ332" s="159"/>
      <c r="DK332" s="159"/>
      <c r="DL332" s="159"/>
      <c r="DM332" s="159"/>
      <c r="DN332" s="159"/>
      <c r="DO332" s="159"/>
      <c r="DP332" s="159"/>
      <c r="DQ332" s="159"/>
      <c r="DR332" s="159"/>
      <c r="DS332" s="159"/>
      <c r="DT332" s="159"/>
      <c r="DU332" s="159"/>
      <c r="DV332" s="159"/>
      <c r="DW332" s="159"/>
      <c r="DX332" s="159"/>
      <c r="DY332" s="159"/>
      <c r="DZ332" s="159"/>
      <c r="EA332" s="159"/>
      <c r="EB332" s="159"/>
      <c r="EC332" s="159"/>
      <c r="ED332" s="159"/>
      <c r="EE332" s="159"/>
      <c r="EF332" s="159"/>
      <c r="EG332" s="159"/>
      <c r="EH332" s="159"/>
      <c r="EI332" s="159"/>
      <c r="EJ332" s="159"/>
      <c r="EK332" s="159"/>
      <c r="EL332" s="159"/>
      <c r="EM332" s="159"/>
      <c r="EN332" s="159"/>
      <c r="EO332" s="159"/>
      <c r="EP332" s="159"/>
      <c r="EQ332" s="159"/>
      <c r="ER332" s="159"/>
      <c r="ES332" s="159"/>
      <c r="ET332" s="159"/>
      <c r="EU332" s="159"/>
      <c r="EV332" s="159"/>
      <c r="EW332" s="159"/>
      <c r="EX332" s="159"/>
      <c r="EY332" s="159"/>
      <c r="EZ332" s="159"/>
      <c r="FA332" s="159"/>
      <c r="FB332" s="159"/>
      <c r="FC332" s="159"/>
      <c r="FD332" s="159"/>
      <c r="FE332" s="159"/>
      <c r="FF332" s="159"/>
      <c r="FG332" s="159"/>
      <c r="FH332" s="159"/>
      <c r="FI332" s="159"/>
      <c r="FJ332" s="159"/>
      <c r="FK332" s="159"/>
      <c r="FL332" s="159"/>
      <c r="FM332" s="159"/>
      <c r="FN332" s="159"/>
      <c r="FO332" s="159"/>
      <c r="FP332" s="159"/>
      <c r="FQ332" s="159"/>
      <c r="FR332" s="159"/>
      <c r="FS332" s="159"/>
      <c r="FT332" s="159"/>
      <c r="FU332" s="159"/>
      <c r="FV332" s="159"/>
      <c r="FW332" s="159"/>
      <c r="FX332" s="159"/>
    </row>
    <row r="333" spans="1:180" s="556" customFormat="1" ht="12.75" hidden="1" customHeight="1">
      <c r="A333" s="4"/>
      <c r="B333" s="575"/>
      <c r="C333" s="576" t="s">
        <v>228</v>
      </c>
      <c r="D333" s="577"/>
      <c r="E333" s="577"/>
      <c r="F333" s="577"/>
      <c r="G333" s="577"/>
      <c r="H333" s="577"/>
      <c r="I333" s="578"/>
      <c r="J333" s="559"/>
      <c r="K333" s="559"/>
      <c r="L333" s="559"/>
      <c r="M333" s="559"/>
      <c r="S333" s="563" t="s">
        <v>229</v>
      </c>
      <c r="T333" s="579"/>
      <c r="U333" s="579"/>
      <c r="V333" s="579"/>
      <c r="W333" s="579"/>
      <c r="X333" s="579"/>
      <c r="Y333" s="579"/>
      <c r="Z333" s="579"/>
      <c r="AA333" s="579"/>
      <c r="AB333" s="579"/>
      <c r="AC333" s="579"/>
      <c r="AD333" s="579"/>
      <c r="AE333" s="579"/>
      <c r="AF333" s="579"/>
      <c r="AG333" s="579"/>
      <c r="AH333" s="579"/>
      <c r="AI333" s="579"/>
      <c r="AJ333" s="579"/>
      <c r="AK333" s="579"/>
      <c r="AL333" s="579"/>
      <c r="AM333" s="579"/>
      <c r="AN333" s="579"/>
      <c r="AO333" s="579"/>
      <c r="AP333" s="579"/>
      <c r="AQ333" s="579"/>
      <c r="AR333" s="579"/>
      <c r="AS333" s="579"/>
      <c r="AT333" s="561"/>
      <c r="AU333" s="565"/>
      <c r="AV333" s="161"/>
      <c r="AW333" s="605" t="s">
        <v>722</v>
      </c>
      <c r="AX333" s="161"/>
      <c r="AY333" s="161"/>
      <c r="AZ333" s="161"/>
      <c r="BA333" s="161"/>
      <c r="BB333" s="161"/>
      <c r="BC333" s="188"/>
      <c r="BD333" s="161"/>
      <c r="BE333" s="161"/>
      <c r="BF333" s="161"/>
      <c r="BG333" s="161"/>
      <c r="BH333" s="161"/>
      <c r="BI333" s="161"/>
      <c r="BJ333" s="161"/>
      <c r="BK333" s="161"/>
      <c r="BL333" s="566"/>
      <c r="BM333" s="566"/>
      <c r="BN333" s="566"/>
      <c r="BO333" s="566"/>
      <c r="BP333" s="566"/>
      <c r="BQ333" s="566"/>
      <c r="BR333" s="566"/>
      <c r="BS333" s="159"/>
      <c r="BT333" s="159"/>
      <c r="BU333" s="159"/>
      <c r="BV333" s="159"/>
      <c r="BW333" s="159"/>
      <c r="BX333" s="159"/>
      <c r="BY333" s="159"/>
      <c r="BZ333" s="159"/>
      <c r="CA333" s="159"/>
      <c r="CB333" s="159"/>
      <c r="CC333" s="159"/>
      <c r="CD333" s="159"/>
      <c r="CE333" s="159"/>
      <c r="CF333" s="159"/>
      <c r="CG333" s="159"/>
      <c r="CH333" s="159"/>
      <c r="CI333" s="159"/>
      <c r="CJ333" s="159"/>
      <c r="CK333" s="159"/>
      <c r="CL333" s="159"/>
      <c r="CM333" s="159"/>
      <c r="CN333" s="159"/>
      <c r="CO333" s="159"/>
      <c r="CP333" s="159"/>
      <c r="CQ333" s="159"/>
      <c r="CR333" s="159"/>
      <c r="CS333" s="159"/>
      <c r="CT333" s="159"/>
      <c r="CU333" s="159"/>
      <c r="CV333" s="159"/>
      <c r="CW333" s="159"/>
      <c r="CX333" s="159"/>
      <c r="CY333" s="159"/>
      <c r="CZ333" s="159"/>
      <c r="DA333" s="159"/>
      <c r="DB333" s="159"/>
      <c r="DC333" s="159"/>
      <c r="DD333" s="159"/>
      <c r="DE333" s="159"/>
      <c r="DF333" s="159"/>
      <c r="DG333" s="159"/>
      <c r="DH333" s="159"/>
      <c r="DI333" s="159"/>
      <c r="DJ333" s="159"/>
      <c r="DK333" s="159"/>
      <c r="DL333" s="159"/>
      <c r="DM333" s="159"/>
      <c r="DN333" s="159"/>
      <c r="DO333" s="159"/>
      <c r="DP333" s="159"/>
      <c r="DQ333" s="159"/>
      <c r="DR333" s="159"/>
      <c r="DS333" s="159"/>
      <c r="DT333" s="159"/>
      <c r="DU333" s="159"/>
      <c r="DV333" s="159"/>
      <c r="DW333" s="159"/>
      <c r="DX333" s="159"/>
      <c r="DY333" s="159"/>
      <c r="DZ333" s="159"/>
      <c r="EA333" s="159"/>
      <c r="EB333" s="159"/>
      <c r="EC333" s="159"/>
      <c r="ED333" s="159"/>
      <c r="EE333" s="159"/>
      <c r="EF333" s="159"/>
      <c r="EG333" s="159"/>
      <c r="EH333" s="159"/>
      <c r="EI333" s="159"/>
      <c r="EJ333" s="159"/>
      <c r="EK333" s="159"/>
      <c r="EL333" s="159"/>
      <c r="EM333" s="159"/>
      <c r="EN333" s="159"/>
      <c r="EO333" s="159"/>
      <c r="EP333" s="159"/>
      <c r="EQ333" s="159"/>
      <c r="ER333" s="159"/>
      <c r="ES333" s="159"/>
      <c r="ET333" s="159"/>
      <c r="EU333" s="159"/>
      <c r="EV333" s="159"/>
      <c r="EW333" s="159"/>
      <c r="EX333" s="159"/>
      <c r="EY333" s="159"/>
      <c r="EZ333" s="159"/>
      <c r="FA333" s="159"/>
      <c r="FB333" s="159"/>
      <c r="FC333" s="159"/>
      <c r="FD333" s="159"/>
      <c r="FE333" s="159"/>
      <c r="FF333" s="159"/>
      <c r="FG333" s="159"/>
      <c r="FH333" s="159"/>
      <c r="FI333" s="159"/>
      <c r="FJ333" s="159"/>
      <c r="FK333" s="159"/>
      <c r="FL333" s="159"/>
      <c r="FM333" s="159"/>
      <c r="FN333" s="159"/>
      <c r="FO333" s="159"/>
      <c r="FP333" s="159"/>
      <c r="FQ333" s="159"/>
      <c r="FR333" s="159"/>
      <c r="FS333" s="159"/>
      <c r="FT333" s="159"/>
      <c r="FU333" s="159"/>
      <c r="FV333" s="159"/>
      <c r="FW333" s="159"/>
      <c r="FX333" s="159"/>
    </row>
    <row r="334" spans="1:180" s="556" customFormat="1" ht="12.75" hidden="1" customHeight="1">
      <c r="A334" s="4"/>
      <c r="B334" s="575">
        <v>1</v>
      </c>
      <c r="C334" s="580" t="s">
        <v>230</v>
      </c>
      <c r="D334" s="577"/>
      <c r="E334" s="577"/>
      <c r="F334" s="577"/>
      <c r="G334" s="577"/>
      <c r="H334" s="577"/>
      <c r="I334" s="578"/>
      <c r="J334" s="559"/>
      <c r="K334" s="559"/>
      <c r="L334" s="559"/>
      <c r="M334" s="559"/>
      <c r="N334" s="559"/>
      <c r="S334" s="563" t="s">
        <v>229</v>
      </c>
      <c r="T334" s="579"/>
      <c r="U334" s="579"/>
      <c r="V334" s="579"/>
      <c r="W334" s="579"/>
      <c r="X334" s="579"/>
      <c r="Y334" s="579"/>
      <c r="Z334" s="579"/>
      <c r="AA334" s="579"/>
      <c r="AB334" s="579"/>
      <c r="AC334" s="579"/>
      <c r="AD334" s="579"/>
      <c r="AE334" s="579"/>
      <c r="AF334" s="579"/>
      <c r="AG334" s="579"/>
      <c r="AH334" s="579"/>
      <c r="AI334" s="579"/>
      <c r="AJ334" s="579"/>
      <c r="AK334" s="579"/>
      <c r="AL334" s="579"/>
      <c r="AM334" s="579"/>
      <c r="AN334" s="579"/>
      <c r="AO334" s="579"/>
      <c r="AP334" s="579"/>
      <c r="AQ334" s="579"/>
      <c r="AR334" s="579"/>
      <c r="AS334" s="579"/>
      <c r="AT334" s="561"/>
      <c r="AU334" s="565"/>
      <c r="AV334" s="161"/>
      <c r="AW334" s="605" t="s">
        <v>723</v>
      </c>
      <c r="AX334" s="161"/>
      <c r="AY334" s="161"/>
      <c r="AZ334" s="161"/>
      <c r="BA334" s="161"/>
      <c r="BB334" s="161"/>
      <c r="BC334" s="188"/>
      <c r="BD334" s="161"/>
      <c r="BE334" s="161"/>
      <c r="BF334" s="161"/>
      <c r="BG334" s="161"/>
      <c r="BH334" s="161"/>
      <c r="BI334" s="161"/>
      <c r="BJ334" s="161"/>
      <c r="BK334" s="161"/>
      <c r="BL334" s="566"/>
      <c r="BM334" s="566"/>
      <c r="BN334" s="566"/>
      <c r="BO334" s="566"/>
      <c r="BP334" s="566"/>
      <c r="BQ334" s="566"/>
      <c r="BR334" s="566"/>
      <c r="BS334" s="159"/>
      <c r="BT334" s="159"/>
      <c r="BU334" s="159"/>
      <c r="BV334" s="159"/>
      <c r="BW334" s="159"/>
      <c r="BX334" s="159"/>
      <c r="BY334" s="159"/>
      <c r="BZ334" s="159"/>
      <c r="CA334" s="159"/>
      <c r="CB334" s="159"/>
      <c r="CC334" s="159"/>
      <c r="CD334" s="159"/>
      <c r="CE334" s="159"/>
      <c r="CF334" s="159"/>
      <c r="CG334" s="159"/>
      <c r="CH334" s="159"/>
      <c r="CI334" s="159"/>
      <c r="CJ334" s="159"/>
      <c r="CK334" s="159"/>
      <c r="CL334" s="159"/>
      <c r="CM334" s="159"/>
      <c r="CN334" s="159"/>
      <c r="CO334" s="159"/>
      <c r="CP334" s="159"/>
      <c r="CQ334" s="159"/>
      <c r="CR334" s="159"/>
      <c r="CS334" s="159"/>
      <c r="CT334" s="159"/>
      <c r="CU334" s="159"/>
      <c r="CV334" s="159"/>
      <c r="CW334" s="159"/>
      <c r="CX334" s="159"/>
      <c r="CY334" s="159"/>
      <c r="CZ334" s="159"/>
      <c r="DA334" s="159"/>
      <c r="DB334" s="159"/>
      <c r="DC334" s="159"/>
      <c r="DD334" s="159"/>
      <c r="DE334" s="159"/>
      <c r="DF334" s="159"/>
      <c r="DG334" s="159"/>
      <c r="DH334" s="159"/>
      <c r="DI334" s="159"/>
      <c r="DJ334" s="159"/>
      <c r="DK334" s="159"/>
      <c r="DL334" s="159"/>
      <c r="DM334" s="159"/>
      <c r="DN334" s="159"/>
      <c r="DO334" s="159"/>
      <c r="DP334" s="159"/>
      <c r="DQ334" s="159"/>
      <c r="DR334" s="159"/>
      <c r="DS334" s="159"/>
      <c r="DT334" s="159"/>
      <c r="DU334" s="159"/>
      <c r="DV334" s="159"/>
      <c r="DW334" s="159"/>
      <c r="DX334" s="159"/>
      <c r="DY334" s="159"/>
      <c r="DZ334" s="159"/>
      <c r="EA334" s="159"/>
      <c r="EB334" s="159"/>
      <c r="EC334" s="159"/>
      <c r="ED334" s="159"/>
      <c r="EE334" s="159"/>
      <c r="EF334" s="159"/>
      <c r="EG334" s="159"/>
      <c r="EH334" s="159"/>
      <c r="EI334" s="159"/>
      <c r="EJ334" s="159"/>
      <c r="EK334" s="159"/>
      <c r="EL334" s="159"/>
      <c r="EM334" s="159"/>
      <c r="EN334" s="159"/>
      <c r="EO334" s="159"/>
      <c r="EP334" s="159"/>
      <c r="EQ334" s="159"/>
      <c r="ER334" s="159"/>
      <c r="ES334" s="159"/>
      <c r="ET334" s="159"/>
      <c r="EU334" s="159"/>
      <c r="EV334" s="159"/>
      <c r="EW334" s="159"/>
      <c r="EX334" s="159"/>
      <c r="EY334" s="159"/>
      <c r="EZ334" s="159"/>
      <c r="FA334" s="159"/>
      <c r="FB334" s="159"/>
      <c r="FC334" s="159"/>
      <c r="FD334" s="159"/>
      <c r="FE334" s="159"/>
      <c r="FF334" s="159"/>
      <c r="FG334" s="159"/>
      <c r="FH334" s="159"/>
      <c r="FI334" s="159"/>
      <c r="FJ334" s="159"/>
      <c r="FK334" s="159"/>
      <c r="FL334" s="159"/>
      <c r="FM334" s="159"/>
      <c r="FN334" s="159"/>
      <c r="FO334" s="159"/>
      <c r="FP334" s="159"/>
      <c r="FQ334" s="159"/>
      <c r="FR334" s="159"/>
      <c r="FS334" s="159"/>
      <c r="FT334" s="159"/>
      <c r="FU334" s="159"/>
      <c r="FV334" s="159"/>
      <c r="FW334" s="159"/>
      <c r="FX334" s="159"/>
    </row>
    <row r="335" spans="1:180" s="556" customFormat="1" ht="12.75" hidden="1" customHeight="1">
      <c r="A335" s="4"/>
      <c r="B335" s="575">
        <v>2</v>
      </c>
      <c r="C335" s="580" t="s">
        <v>231</v>
      </c>
      <c r="D335" s="577"/>
      <c r="E335" s="577"/>
      <c r="F335" s="577"/>
      <c r="G335" s="577"/>
      <c r="H335" s="577"/>
      <c r="I335" s="578"/>
      <c r="J335" s="559"/>
      <c r="K335" s="559"/>
      <c r="L335" s="559"/>
      <c r="M335" s="559"/>
      <c r="N335" s="559"/>
      <c r="S335" s="546"/>
      <c r="T335" s="581"/>
      <c r="U335" s="581"/>
      <c r="V335" s="581"/>
      <c r="W335" s="581"/>
      <c r="X335" s="581"/>
      <c r="Y335" s="581"/>
      <c r="Z335" s="581"/>
      <c r="AA335" s="581"/>
      <c r="AB335" s="581"/>
      <c r="AC335" s="581"/>
      <c r="AD335" s="581"/>
      <c r="AE335" s="581"/>
      <c r="AF335" s="581"/>
      <c r="AG335" s="565"/>
      <c r="AH335" s="565"/>
      <c r="AI335" s="581"/>
      <c r="AJ335" s="581"/>
      <c r="AK335" s="581"/>
      <c r="AL335" s="581"/>
      <c r="AM335" s="565"/>
      <c r="AN335" s="565"/>
      <c r="AO335" s="565"/>
      <c r="AP335" s="565"/>
      <c r="AQ335" s="581"/>
      <c r="AR335" s="581"/>
      <c r="AS335" s="581"/>
      <c r="AT335" s="581"/>
      <c r="AU335" s="565"/>
      <c r="AV335" s="159"/>
      <c r="AW335" s="605" t="s">
        <v>724</v>
      </c>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c r="CF335" s="159"/>
      <c r="CG335" s="159"/>
      <c r="CH335" s="159"/>
      <c r="CI335" s="159"/>
      <c r="CJ335" s="159"/>
      <c r="CK335" s="159"/>
      <c r="CL335" s="159"/>
      <c r="CM335" s="159"/>
      <c r="CN335" s="159"/>
      <c r="CO335" s="159"/>
      <c r="CP335" s="159"/>
      <c r="CQ335" s="159"/>
      <c r="CR335" s="159"/>
      <c r="CS335" s="159"/>
      <c r="CT335" s="159"/>
      <c r="CU335" s="159"/>
      <c r="CV335" s="159"/>
      <c r="CW335" s="159"/>
      <c r="CX335" s="159"/>
      <c r="CY335" s="159"/>
      <c r="CZ335" s="159"/>
      <c r="DA335" s="159"/>
      <c r="DB335" s="159"/>
      <c r="DC335" s="159"/>
      <c r="DD335" s="159"/>
      <c r="DE335" s="159"/>
      <c r="DF335" s="159"/>
      <c r="DG335" s="159"/>
      <c r="DH335" s="159"/>
      <c r="DI335" s="159"/>
      <c r="DJ335" s="159"/>
      <c r="DK335" s="159"/>
      <c r="DL335" s="159"/>
      <c r="DM335" s="159"/>
      <c r="DN335" s="159"/>
      <c r="DO335" s="159"/>
      <c r="DP335" s="159"/>
      <c r="DQ335" s="159"/>
      <c r="DR335" s="159"/>
      <c r="DS335" s="159"/>
      <c r="DT335" s="159"/>
      <c r="DU335" s="159"/>
      <c r="DV335" s="159"/>
      <c r="DW335" s="159"/>
      <c r="DX335" s="159"/>
      <c r="DY335" s="159"/>
      <c r="DZ335" s="159"/>
      <c r="EA335" s="159"/>
      <c r="EB335" s="159"/>
      <c r="EC335" s="159"/>
      <c r="ED335" s="159"/>
      <c r="EE335" s="159"/>
      <c r="EF335" s="159"/>
      <c r="EG335" s="159"/>
      <c r="EH335" s="159"/>
      <c r="EI335" s="159"/>
      <c r="EJ335" s="159"/>
      <c r="EK335" s="159"/>
      <c r="EL335" s="159"/>
      <c r="EM335" s="159"/>
      <c r="EN335" s="159"/>
      <c r="EO335" s="159"/>
      <c r="EP335" s="159"/>
      <c r="EQ335" s="159"/>
      <c r="ER335" s="159"/>
      <c r="ES335" s="159"/>
      <c r="ET335" s="159"/>
      <c r="EU335" s="159"/>
      <c r="EV335" s="159"/>
      <c r="EW335" s="159"/>
      <c r="EX335" s="159"/>
      <c r="EY335" s="159"/>
      <c r="EZ335" s="159"/>
      <c r="FA335" s="159"/>
      <c r="FB335" s="159"/>
      <c r="FC335" s="159"/>
      <c r="FD335" s="159"/>
      <c r="FE335" s="159"/>
      <c r="FF335" s="159"/>
      <c r="FG335" s="159"/>
      <c r="FH335" s="159"/>
      <c r="FI335" s="159"/>
      <c r="FJ335" s="159"/>
      <c r="FK335" s="159"/>
      <c r="FL335" s="159"/>
      <c r="FM335" s="159"/>
      <c r="FN335" s="159"/>
      <c r="FO335" s="159"/>
      <c r="FP335" s="159"/>
      <c r="FQ335" s="159"/>
      <c r="FR335" s="159"/>
      <c r="FS335" s="159"/>
      <c r="FT335" s="159"/>
      <c r="FU335" s="159"/>
      <c r="FV335" s="159"/>
      <c r="FW335" s="159"/>
      <c r="FX335" s="159"/>
    </row>
    <row r="336" spans="1:180" s="556" customFormat="1" ht="12.75" hidden="1" customHeight="1">
      <c r="A336" s="4"/>
      <c r="B336" s="575">
        <v>3</v>
      </c>
      <c r="C336" s="580" t="s">
        <v>232</v>
      </c>
      <c r="D336" s="577"/>
      <c r="E336" s="577"/>
      <c r="F336" s="577"/>
      <c r="G336" s="577"/>
      <c r="H336" s="577"/>
      <c r="I336" s="578"/>
      <c r="J336" s="559"/>
      <c r="K336" s="559"/>
      <c r="L336" s="559"/>
      <c r="M336" s="559"/>
      <c r="N336" s="559"/>
      <c r="T336" s="582"/>
      <c r="U336" s="582"/>
      <c r="V336" s="582"/>
      <c r="W336" s="582"/>
      <c r="X336" s="582"/>
      <c r="Y336" s="582"/>
      <c r="Z336" s="582"/>
      <c r="AA336" s="582"/>
      <c r="AB336" s="582"/>
      <c r="AC336" s="582"/>
      <c r="AD336" s="582"/>
      <c r="AE336" s="582"/>
      <c r="AF336" s="582"/>
      <c r="AG336" s="582"/>
      <c r="AH336" s="582"/>
      <c r="AI336" s="582"/>
      <c r="AJ336" s="582"/>
      <c r="AK336" s="582"/>
      <c r="AL336" s="582"/>
      <c r="AM336" s="582"/>
      <c r="AN336" s="582"/>
      <c r="AO336" s="582"/>
      <c r="AP336" s="582"/>
      <c r="AQ336" s="582"/>
      <c r="AR336" s="582"/>
      <c r="AS336" s="566"/>
      <c r="AT336" s="566"/>
      <c r="AU336" s="161"/>
      <c r="AV336" s="159"/>
      <c r="AW336" s="605" t="s">
        <v>725</v>
      </c>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c r="BU336" s="159"/>
      <c r="BV336" s="159"/>
      <c r="BW336" s="159"/>
      <c r="BX336" s="159"/>
      <c r="BY336" s="159"/>
      <c r="BZ336" s="159"/>
      <c r="CA336" s="159"/>
      <c r="CB336" s="159"/>
      <c r="CC336" s="159"/>
      <c r="CD336" s="159"/>
      <c r="CE336" s="159"/>
      <c r="CF336" s="159"/>
      <c r="CG336" s="159"/>
      <c r="CH336" s="159"/>
      <c r="CI336" s="159"/>
      <c r="CJ336" s="159"/>
      <c r="CK336" s="159"/>
      <c r="CL336" s="159"/>
      <c r="CM336" s="159"/>
      <c r="CN336" s="159"/>
      <c r="CO336" s="159"/>
      <c r="CP336" s="159"/>
      <c r="CQ336" s="159"/>
      <c r="CR336" s="159"/>
      <c r="CS336" s="159"/>
      <c r="CT336" s="159"/>
      <c r="CU336" s="159"/>
      <c r="CV336" s="159"/>
      <c r="CW336" s="159"/>
      <c r="CX336" s="159"/>
      <c r="CY336" s="159"/>
      <c r="CZ336" s="159"/>
      <c r="DA336" s="159"/>
      <c r="DB336" s="159"/>
      <c r="DC336" s="159"/>
      <c r="DD336" s="159"/>
      <c r="DE336" s="159"/>
      <c r="DF336" s="159"/>
      <c r="DG336" s="159"/>
      <c r="DH336" s="159"/>
      <c r="DI336" s="159"/>
      <c r="DJ336" s="159"/>
      <c r="DK336" s="159"/>
      <c r="DL336" s="159"/>
      <c r="DM336" s="159"/>
      <c r="DN336" s="159"/>
      <c r="DO336" s="159"/>
      <c r="DP336" s="159"/>
      <c r="DQ336" s="159"/>
      <c r="DR336" s="159"/>
      <c r="DS336" s="159"/>
      <c r="DT336" s="159"/>
      <c r="DU336" s="159"/>
      <c r="DV336" s="159"/>
      <c r="DW336" s="159"/>
      <c r="DX336" s="159"/>
      <c r="DY336" s="159"/>
      <c r="DZ336" s="159"/>
      <c r="EA336" s="159"/>
      <c r="EB336" s="159"/>
      <c r="EC336" s="159"/>
      <c r="ED336" s="159"/>
      <c r="EE336" s="159"/>
      <c r="EF336" s="159"/>
      <c r="EG336" s="159"/>
      <c r="EH336" s="159"/>
      <c r="EI336" s="159"/>
      <c r="EJ336" s="159"/>
      <c r="EK336" s="159"/>
      <c r="EL336" s="159"/>
      <c r="EM336" s="159"/>
      <c r="EN336" s="159"/>
      <c r="EO336" s="159"/>
      <c r="EP336" s="159"/>
      <c r="EQ336" s="159"/>
      <c r="ER336" s="159"/>
      <c r="ES336" s="159"/>
      <c r="ET336" s="159"/>
      <c r="EU336" s="159"/>
      <c r="EV336" s="159"/>
      <c r="EW336" s="159"/>
      <c r="EX336" s="159"/>
      <c r="EY336" s="159"/>
      <c r="EZ336" s="159"/>
      <c r="FA336" s="159"/>
      <c r="FB336" s="159"/>
      <c r="FC336" s="159"/>
      <c r="FD336" s="159"/>
      <c r="FE336" s="159"/>
      <c r="FF336" s="159"/>
      <c r="FG336" s="159"/>
      <c r="FH336" s="159"/>
      <c r="FI336" s="159"/>
      <c r="FJ336" s="159"/>
      <c r="FK336" s="159"/>
      <c r="FL336" s="159"/>
      <c r="FM336" s="159"/>
      <c r="FN336" s="159"/>
      <c r="FO336" s="159"/>
      <c r="FP336" s="159"/>
      <c r="FQ336" s="159"/>
      <c r="FR336" s="159"/>
      <c r="FS336" s="159"/>
      <c r="FT336" s="159"/>
      <c r="FU336" s="159"/>
      <c r="FV336" s="159"/>
      <c r="FW336" s="159"/>
      <c r="FX336" s="159"/>
    </row>
    <row r="337" spans="1:180" s="556" customFormat="1" ht="12.75" hidden="1" customHeight="1">
      <c r="A337" s="4"/>
      <c r="B337" s="575">
        <v>4</v>
      </c>
      <c r="C337" s="583" t="s">
        <v>233</v>
      </c>
      <c r="D337" s="577"/>
      <c r="E337" s="577"/>
      <c r="F337" s="577"/>
      <c r="G337" s="577"/>
      <c r="H337" s="577"/>
      <c r="I337" s="578"/>
      <c r="J337" s="559"/>
      <c r="K337" s="559"/>
      <c r="L337" s="559"/>
      <c r="M337" s="559"/>
      <c r="N337" s="559"/>
      <c r="U337" s="556" t="s">
        <v>15</v>
      </c>
      <c r="AS337" s="159"/>
      <c r="AT337" s="159"/>
      <c r="AU337" s="156"/>
      <c r="AV337" s="159"/>
      <c r="AW337" s="605" t="s">
        <v>726</v>
      </c>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c r="BU337" s="159"/>
      <c r="BV337" s="159"/>
      <c r="BW337" s="159"/>
      <c r="BX337" s="159"/>
      <c r="BY337" s="159"/>
      <c r="BZ337" s="159"/>
      <c r="CA337" s="159"/>
      <c r="CB337" s="159"/>
      <c r="CC337" s="159"/>
      <c r="CD337" s="159"/>
      <c r="CE337" s="159"/>
      <c r="CF337" s="159"/>
      <c r="CG337" s="159"/>
      <c r="CH337" s="159"/>
      <c r="CI337" s="159"/>
      <c r="CJ337" s="159"/>
      <c r="CK337" s="159"/>
      <c r="CL337" s="159"/>
      <c r="CM337" s="159"/>
      <c r="CN337" s="159"/>
      <c r="CO337" s="159"/>
      <c r="CP337" s="159"/>
      <c r="CQ337" s="159"/>
      <c r="CR337" s="159"/>
      <c r="CS337" s="159"/>
      <c r="CT337" s="159"/>
      <c r="CU337" s="159"/>
      <c r="CV337" s="159"/>
      <c r="CW337" s="159"/>
      <c r="CX337" s="159"/>
      <c r="CY337" s="159"/>
      <c r="CZ337" s="159"/>
      <c r="DA337" s="159"/>
      <c r="DB337" s="159"/>
      <c r="DC337" s="159"/>
      <c r="DD337" s="159"/>
      <c r="DE337" s="159"/>
      <c r="DF337" s="159"/>
      <c r="DG337" s="159"/>
      <c r="DH337" s="159"/>
      <c r="DI337" s="159"/>
      <c r="DJ337" s="159"/>
      <c r="DK337" s="159"/>
      <c r="DL337" s="159"/>
      <c r="DM337" s="159"/>
      <c r="DN337" s="159"/>
      <c r="DO337" s="159"/>
      <c r="DP337" s="159"/>
      <c r="DQ337" s="159"/>
      <c r="DR337" s="159"/>
      <c r="DS337" s="159"/>
      <c r="DT337" s="159"/>
      <c r="DU337" s="159"/>
      <c r="DV337" s="159"/>
      <c r="DW337" s="159"/>
      <c r="DX337" s="159"/>
      <c r="DY337" s="159"/>
      <c r="DZ337" s="159"/>
      <c r="EA337" s="159"/>
      <c r="EB337" s="159"/>
      <c r="EC337" s="159"/>
      <c r="ED337" s="159"/>
      <c r="EE337" s="159"/>
      <c r="EF337" s="159"/>
      <c r="EG337" s="159"/>
      <c r="EH337" s="159"/>
      <c r="EI337" s="159"/>
      <c r="EJ337" s="159"/>
      <c r="EK337" s="159"/>
      <c r="EL337" s="159"/>
      <c r="EM337" s="159"/>
      <c r="EN337" s="159"/>
      <c r="EO337" s="159"/>
      <c r="EP337" s="159"/>
      <c r="EQ337" s="159"/>
      <c r="ER337" s="159"/>
      <c r="ES337" s="159"/>
      <c r="ET337" s="159"/>
      <c r="EU337" s="159"/>
      <c r="EV337" s="159"/>
      <c r="EW337" s="159"/>
      <c r="EX337" s="159"/>
      <c r="EY337" s="159"/>
      <c r="EZ337" s="159"/>
      <c r="FA337" s="159"/>
      <c r="FB337" s="159"/>
      <c r="FC337" s="159"/>
      <c r="FD337" s="159"/>
      <c r="FE337" s="159"/>
      <c r="FF337" s="159"/>
      <c r="FG337" s="159"/>
      <c r="FH337" s="159"/>
      <c r="FI337" s="159"/>
      <c r="FJ337" s="159"/>
      <c r="FK337" s="159"/>
      <c r="FL337" s="159"/>
      <c r="FM337" s="159"/>
      <c r="FN337" s="159"/>
      <c r="FO337" s="159"/>
      <c r="FP337" s="159"/>
      <c r="FQ337" s="159"/>
      <c r="FR337" s="159"/>
      <c r="FS337" s="159"/>
      <c r="FT337" s="159"/>
      <c r="FU337" s="159"/>
      <c r="FV337" s="159"/>
      <c r="FW337" s="159"/>
      <c r="FX337" s="159"/>
    </row>
    <row r="338" spans="1:180" s="556" customFormat="1" ht="12.75" hidden="1" customHeight="1">
      <c r="A338" s="4"/>
      <c r="B338" s="575">
        <v>5</v>
      </c>
      <c r="C338" s="580" t="s">
        <v>234</v>
      </c>
      <c r="D338" s="577"/>
      <c r="E338" s="577"/>
      <c r="F338" s="577"/>
      <c r="G338" s="577"/>
      <c r="H338" s="577"/>
      <c r="I338" s="578"/>
      <c r="J338" s="559"/>
      <c r="K338" s="559"/>
      <c r="L338" s="559"/>
      <c r="M338" s="559"/>
      <c r="N338" s="559"/>
      <c r="AS338" s="159"/>
      <c r="AT338" s="159"/>
      <c r="AU338" s="156"/>
      <c r="AV338" s="159"/>
      <c r="AW338" s="605" t="s">
        <v>727</v>
      </c>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c r="CF338" s="159"/>
      <c r="CG338" s="159"/>
      <c r="CH338" s="159"/>
      <c r="CI338" s="159"/>
      <c r="CJ338" s="159"/>
      <c r="CK338" s="159"/>
      <c r="CL338" s="159"/>
      <c r="CM338" s="159"/>
      <c r="CN338" s="159"/>
      <c r="CO338" s="159"/>
      <c r="CP338" s="159"/>
      <c r="CQ338" s="159"/>
      <c r="CR338" s="159"/>
      <c r="CS338" s="159"/>
      <c r="CT338" s="159"/>
      <c r="CU338" s="159"/>
      <c r="CV338" s="159"/>
      <c r="CW338" s="159"/>
      <c r="CX338" s="159"/>
      <c r="CY338" s="159"/>
      <c r="CZ338" s="159"/>
      <c r="DA338" s="159"/>
      <c r="DB338" s="159"/>
      <c r="DC338" s="159"/>
      <c r="DD338" s="159"/>
      <c r="DE338" s="159"/>
      <c r="DF338" s="159"/>
      <c r="DG338" s="159"/>
      <c r="DH338" s="159"/>
      <c r="DI338" s="159"/>
      <c r="DJ338" s="159"/>
      <c r="DK338" s="159"/>
      <c r="DL338" s="159"/>
      <c r="DM338" s="159"/>
      <c r="DN338" s="159"/>
      <c r="DO338" s="159"/>
      <c r="DP338" s="159"/>
      <c r="DQ338" s="159"/>
      <c r="DR338" s="159"/>
      <c r="DS338" s="159"/>
      <c r="DT338" s="159"/>
      <c r="DU338" s="159"/>
      <c r="DV338" s="159"/>
      <c r="DW338" s="159"/>
      <c r="DX338" s="159"/>
      <c r="DY338" s="159"/>
      <c r="DZ338" s="159"/>
      <c r="EA338" s="159"/>
      <c r="EB338" s="159"/>
      <c r="EC338" s="159"/>
      <c r="ED338" s="159"/>
      <c r="EE338" s="159"/>
      <c r="EF338" s="159"/>
      <c r="EG338" s="159"/>
      <c r="EH338" s="159"/>
      <c r="EI338" s="159"/>
      <c r="EJ338" s="159"/>
      <c r="EK338" s="159"/>
      <c r="EL338" s="159"/>
      <c r="EM338" s="159"/>
      <c r="EN338" s="159"/>
      <c r="EO338" s="159"/>
      <c r="EP338" s="159"/>
      <c r="EQ338" s="159"/>
      <c r="ER338" s="159"/>
      <c r="ES338" s="159"/>
      <c r="ET338" s="159"/>
      <c r="EU338" s="159"/>
      <c r="EV338" s="159"/>
      <c r="EW338" s="159"/>
      <c r="EX338" s="159"/>
      <c r="EY338" s="159"/>
      <c r="EZ338" s="159"/>
      <c r="FA338" s="159"/>
      <c r="FB338" s="159"/>
      <c r="FC338" s="159"/>
      <c r="FD338" s="159"/>
      <c r="FE338" s="159"/>
      <c r="FF338" s="159"/>
      <c r="FG338" s="159"/>
      <c r="FH338" s="159"/>
      <c r="FI338" s="159"/>
      <c r="FJ338" s="159"/>
      <c r="FK338" s="159"/>
      <c r="FL338" s="159"/>
      <c r="FM338" s="159"/>
      <c r="FN338" s="159"/>
      <c r="FO338" s="159"/>
      <c r="FP338" s="159"/>
      <c r="FQ338" s="159"/>
      <c r="FR338" s="159"/>
      <c r="FS338" s="159"/>
      <c r="FT338" s="159"/>
      <c r="FU338" s="159"/>
      <c r="FV338" s="159"/>
      <c r="FW338" s="159"/>
      <c r="FX338" s="159"/>
    </row>
    <row r="339" spans="1:180" s="556" customFormat="1" ht="12.75" hidden="1" customHeight="1">
      <c r="A339" s="4"/>
      <c r="B339" s="575">
        <v>6</v>
      </c>
      <c r="C339" s="580"/>
      <c r="D339" s="577"/>
      <c r="E339" s="577"/>
      <c r="F339" s="577"/>
      <c r="G339" s="577"/>
      <c r="H339" s="577"/>
      <c r="I339" s="578"/>
      <c r="J339" s="559"/>
      <c r="K339" s="559"/>
      <c r="L339" s="559"/>
      <c r="M339" s="559"/>
      <c r="N339" s="559"/>
      <c r="AS339" s="159"/>
      <c r="AT339" s="159"/>
      <c r="AU339" s="156"/>
      <c r="AV339" s="159"/>
      <c r="AW339" s="605" t="s">
        <v>728</v>
      </c>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c r="CF339" s="159"/>
      <c r="CG339" s="159"/>
      <c r="CH339" s="159"/>
      <c r="CI339" s="159"/>
      <c r="CJ339" s="159"/>
      <c r="CK339" s="159"/>
      <c r="CL339" s="159"/>
      <c r="CM339" s="159"/>
      <c r="CN339" s="159"/>
      <c r="CO339" s="159"/>
      <c r="CP339" s="159"/>
      <c r="CQ339" s="159"/>
      <c r="CR339" s="159"/>
      <c r="CS339" s="159"/>
      <c r="CT339" s="159"/>
      <c r="CU339" s="159"/>
      <c r="CV339" s="159"/>
      <c r="CW339" s="159"/>
      <c r="CX339" s="159"/>
      <c r="CY339" s="159"/>
      <c r="CZ339" s="159"/>
      <c r="DA339" s="159"/>
      <c r="DB339" s="159"/>
      <c r="DC339" s="159"/>
      <c r="DD339" s="159"/>
      <c r="DE339" s="159"/>
      <c r="DF339" s="159"/>
      <c r="DG339" s="159"/>
      <c r="DH339" s="159"/>
      <c r="DI339" s="159"/>
      <c r="DJ339" s="159"/>
      <c r="DK339" s="159"/>
      <c r="DL339" s="159"/>
      <c r="DM339" s="159"/>
      <c r="DN339" s="159"/>
      <c r="DO339" s="159"/>
      <c r="DP339" s="159"/>
      <c r="DQ339" s="159"/>
      <c r="DR339" s="159"/>
      <c r="DS339" s="159"/>
      <c r="DT339" s="159"/>
      <c r="DU339" s="159"/>
      <c r="DV339" s="159"/>
      <c r="DW339" s="159"/>
      <c r="DX339" s="159"/>
      <c r="DY339" s="159"/>
      <c r="DZ339" s="159"/>
      <c r="EA339" s="159"/>
      <c r="EB339" s="159"/>
      <c r="EC339" s="159"/>
      <c r="ED339" s="159"/>
      <c r="EE339" s="159"/>
      <c r="EF339" s="159"/>
      <c r="EG339" s="159"/>
      <c r="EH339" s="159"/>
      <c r="EI339" s="159"/>
      <c r="EJ339" s="159"/>
      <c r="EK339" s="159"/>
      <c r="EL339" s="159"/>
      <c r="EM339" s="159"/>
      <c r="EN339" s="159"/>
      <c r="EO339" s="159"/>
      <c r="EP339" s="159"/>
      <c r="EQ339" s="159"/>
      <c r="ER339" s="159"/>
      <c r="ES339" s="159"/>
      <c r="ET339" s="159"/>
      <c r="EU339" s="159"/>
      <c r="EV339" s="159"/>
      <c r="EW339" s="159"/>
      <c r="EX339" s="159"/>
      <c r="EY339" s="159"/>
      <c r="EZ339" s="159"/>
      <c r="FA339" s="159"/>
      <c r="FB339" s="159"/>
      <c r="FC339" s="159"/>
      <c r="FD339" s="159"/>
      <c r="FE339" s="159"/>
      <c r="FF339" s="159"/>
      <c r="FG339" s="159"/>
      <c r="FH339" s="159"/>
      <c r="FI339" s="159"/>
      <c r="FJ339" s="159"/>
      <c r="FK339" s="159"/>
      <c r="FL339" s="159"/>
      <c r="FM339" s="159"/>
      <c r="FN339" s="159"/>
      <c r="FO339" s="159"/>
      <c r="FP339" s="159"/>
      <c r="FQ339" s="159"/>
      <c r="FR339" s="159"/>
      <c r="FS339" s="159"/>
      <c r="FT339" s="159"/>
      <c r="FU339" s="159"/>
      <c r="FV339" s="159"/>
      <c r="FW339" s="159"/>
      <c r="FX339" s="159"/>
    </row>
    <row r="340" spans="1:180" s="556" customFormat="1" ht="12.75" hidden="1" customHeight="1">
      <c r="A340" s="4"/>
      <c r="B340" s="575">
        <v>7</v>
      </c>
      <c r="C340" s="580" t="s">
        <v>235</v>
      </c>
      <c r="D340" s="577"/>
      <c r="E340" s="577"/>
      <c r="F340" s="577"/>
      <c r="G340" s="577"/>
      <c r="H340" s="577"/>
      <c r="I340" s="578"/>
      <c r="J340" s="559"/>
      <c r="K340" s="559"/>
      <c r="L340" s="559"/>
      <c r="M340" s="559"/>
      <c r="N340" s="559"/>
      <c r="AS340" s="159"/>
      <c r="AT340" s="159"/>
      <c r="AU340" s="156"/>
      <c r="AV340" s="159"/>
      <c r="AW340" s="605" t="s">
        <v>729</v>
      </c>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c r="CF340" s="159"/>
      <c r="CG340" s="159"/>
      <c r="CH340" s="159"/>
      <c r="CI340" s="159"/>
      <c r="CJ340" s="159"/>
      <c r="CK340" s="159"/>
      <c r="CL340" s="159"/>
      <c r="CM340" s="159"/>
      <c r="CN340" s="159"/>
      <c r="CO340" s="159"/>
      <c r="CP340" s="159"/>
      <c r="CQ340" s="159"/>
      <c r="CR340" s="159"/>
      <c r="CS340" s="159"/>
      <c r="CT340" s="159"/>
      <c r="CU340" s="159"/>
      <c r="CV340" s="159"/>
      <c r="CW340" s="159"/>
      <c r="CX340" s="159"/>
      <c r="CY340" s="159"/>
      <c r="CZ340" s="159"/>
      <c r="DA340" s="159"/>
      <c r="DB340" s="159"/>
      <c r="DC340" s="159"/>
      <c r="DD340" s="159"/>
      <c r="DE340" s="159"/>
      <c r="DF340" s="159"/>
      <c r="DG340" s="159"/>
      <c r="DH340" s="159"/>
      <c r="DI340" s="159"/>
      <c r="DJ340" s="159"/>
      <c r="DK340" s="159"/>
      <c r="DL340" s="159"/>
      <c r="DM340" s="159"/>
      <c r="DN340" s="159"/>
      <c r="DO340" s="159"/>
      <c r="DP340" s="159"/>
      <c r="DQ340" s="159"/>
      <c r="DR340" s="159"/>
      <c r="DS340" s="159"/>
      <c r="DT340" s="159"/>
      <c r="DU340" s="159"/>
      <c r="DV340" s="159"/>
      <c r="DW340" s="159"/>
      <c r="DX340" s="159"/>
      <c r="DY340" s="159"/>
      <c r="DZ340" s="159"/>
      <c r="EA340" s="159"/>
      <c r="EB340" s="159"/>
      <c r="EC340" s="159"/>
      <c r="ED340" s="159"/>
      <c r="EE340" s="159"/>
      <c r="EF340" s="159"/>
      <c r="EG340" s="159"/>
      <c r="EH340" s="159"/>
      <c r="EI340" s="159"/>
      <c r="EJ340" s="159"/>
      <c r="EK340" s="159"/>
      <c r="EL340" s="159"/>
      <c r="EM340" s="159"/>
      <c r="EN340" s="159"/>
      <c r="EO340" s="159"/>
      <c r="EP340" s="159"/>
      <c r="EQ340" s="159"/>
      <c r="ER340" s="159"/>
      <c r="ES340" s="159"/>
      <c r="ET340" s="159"/>
      <c r="EU340" s="159"/>
      <c r="EV340" s="159"/>
      <c r="EW340" s="159"/>
      <c r="EX340" s="159"/>
      <c r="EY340" s="159"/>
      <c r="EZ340" s="159"/>
      <c r="FA340" s="159"/>
      <c r="FB340" s="159"/>
      <c r="FC340" s="159"/>
      <c r="FD340" s="159"/>
      <c r="FE340" s="159"/>
      <c r="FF340" s="159"/>
      <c r="FG340" s="159"/>
      <c r="FH340" s="159"/>
      <c r="FI340" s="159"/>
      <c r="FJ340" s="159"/>
      <c r="FK340" s="159"/>
      <c r="FL340" s="159"/>
      <c r="FM340" s="159"/>
      <c r="FN340" s="159"/>
      <c r="FO340" s="159"/>
      <c r="FP340" s="159"/>
      <c r="FQ340" s="159"/>
      <c r="FR340" s="159"/>
      <c r="FS340" s="159"/>
      <c r="FT340" s="159"/>
      <c r="FU340" s="159"/>
      <c r="FV340" s="159"/>
      <c r="FW340" s="159"/>
      <c r="FX340" s="159"/>
    </row>
    <row r="341" spans="1:180" s="556" customFormat="1" ht="12.75" hidden="1" customHeight="1">
      <c r="A341" s="4"/>
      <c r="B341" s="575">
        <v>8</v>
      </c>
      <c r="C341" s="576" t="s">
        <v>236</v>
      </c>
      <c r="D341" s="577"/>
      <c r="E341" s="577"/>
      <c r="F341" s="577"/>
      <c r="G341" s="577"/>
      <c r="H341" s="577"/>
      <c r="I341" s="578"/>
      <c r="J341" s="559"/>
      <c r="K341" s="559"/>
      <c r="L341" s="559"/>
      <c r="M341" s="559"/>
      <c r="N341" s="559"/>
      <c r="AS341" s="159"/>
      <c r="AT341" s="159"/>
      <c r="AU341" s="156"/>
      <c r="AV341" s="159"/>
      <c r="AW341" s="605" t="s">
        <v>730</v>
      </c>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c r="CF341" s="159"/>
      <c r="CG341" s="159"/>
      <c r="CH341" s="159"/>
      <c r="CI341" s="159"/>
      <c r="CJ341" s="159"/>
      <c r="CK341" s="159"/>
      <c r="CL341" s="159"/>
      <c r="CM341" s="159"/>
      <c r="CN341" s="159"/>
      <c r="CO341" s="159"/>
      <c r="CP341" s="159"/>
      <c r="CQ341" s="159"/>
      <c r="CR341" s="159"/>
      <c r="CS341" s="159"/>
      <c r="CT341" s="159"/>
      <c r="CU341" s="159"/>
      <c r="CV341" s="159"/>
      <c r="CW341" s="159"/>
      <c r="CX341" s="159"/>
      <c r="CY341" s="159"/>
      <c r="CZ341" s="159"/>
      <c r="DA341" s="159"/>
      <c r="DB341" s="159"/>
      <c r="DC341" s="159"/>
      <c r="DD341" s="159"/>
      <c r="DE341" s="159"/>
      <c r="DF341" s="159"/>
      <c r="DG341" s="159"/>
      <c r="DH341" s="159"/>
      <c r="DI341" s="159"/>
      <c r="DJ341" s="159"/>
      <c r="DK341" s="159"/>
      <c r="DL341" s="159"/>
      <c r="DM341" s="159"/>
      <c r="DN341" s="159"/>
      <c r="DO341" s="159"/>
      <c r="DP341" s="159"/>
      <c r="DQ341" s="159"/>
      <c r="DR341" s="159"/>
      <c r="DS341" s="159"/>
      <c r="DT341" s="159"/>
      <c r="DU341" s="159"/>
      <c r="DV341" s="159"/>
      <c r="DW341" s="159"/>
      <c r="DX341" s="159"/>
      <c r="DY341" s="159"/>
      <c r="DZ341" s="159"/>
      <c r="EA341" s="159"/>
      <c r="EB341" s="159"/>
      <c r="EC341" s="159"/>
      <c r="ED341" s="159"/>
      <c r="EE341" s="159"/>
      <c r="EF341" s="159"/>
      <c r="EG341" s="159"/>
      <c r="EH341" s="159"/>
      <c r="EI341" s="159"/>
      <c r="EJ341" s="159"/>
      <c r="EK341" s="159"/>
      <c r="EL341" s="159"/>
      <c r="EM341" s="159"/>
      <c r="EN341" s="159"/>
      <c r="EO341" s="159"/>
      <c r="EP341" s="159"/>
      <c r="EQ341" s="159"/>
      <c r="ER341" s="159"/>
      <c r="ES341" s="159"/>
      <c r="ET341" s="159"/>
      <c r="EU341" s="159"/>
      <c r="EV341" s="159"/>
      <c r="EW341" s="159"/>
      <c r="EX341" s="159"/>
      <c r="EY341" s="159"/>
      <c r="EZ341" s="159"/>
      <c r="FA341" s="159"/>
      <c r="FB341" s="159"/>
      <c r="FC341" s="159"/>
      <c r="FD341" s="159"/>
      <c r="FE341" s="159"/>
      <c r="FF341" s="159"/>
      <c r="FG341" s="159"/>
      <c r="FH341" s="159"/>
      <c r="FI341" s="159"/>
      <c r="FJ341" s="159"/>
      <c r="FK341" s="159"/>
      <c r="FL341" s="159"/>
      <c r="FM341" s="159"/>
      <c r="FN341" s="159"/>
      <c r="FO341" s="159"/>
      <c r="FP341" s="159"/>
      <c r="FQ341" s="159"/>
      <c r="FR341" s="159"/>
      <c r="FS341" s="159"/>
      <c r="FT341" s="159"/>
      <c r="FU341" s="159"/>
      <c r="FV341" s="159"/>
      <c r="FW341" s="159"/>
      <c r="FX341" s="159"/>
    </row>
    <row r="342" spans="1:180" s="556" customFormat="1" ht="12.75" hidden="1" customHeight="1">
      <c r="A342" s="4"/>
      <c r="B342" s="575">
        <v>9</v>
      </c>
      <c r="C342" s="584" t="s">
        <v>237</v>
      </c>
      <c r="D342" s="577"/>
      <c r="E342" s="577"/>
      <c r="F342" s="577"/>
      <c r="G342" s="577"/>
      <c r="H342" s="577"/>
      <c r="I342" s="578"/>
      <c r="J342" s="559"/>
      <c r="K342" s="559"/>
      <c r="L342" s="559"/>
      <c r="M342" s="559"/>
      <c r="N342" s="559"/>
      <c r="AS342" s="159"/>
      <c r="AT342" s="159"/>
      <c r="AU342" s="156"/>
      <c r="AV342" s="159"/>
      <c r="AW342" s="605" t="s">
        <v>731</v>
      </c>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c r="CF342" s="159"/>
      <c r="CG342" s="159"/>
      <c r="CH342" s="159"/>
      <c r="CI342" s="159"/>
      <c r="CJ342" s="159"/>
      <c r="CK342" s="159"/>
      <c r="CL342" s="159"/>
      <c r="CM342" s="159"/>
      <c r="CN342" s="159"/>
      <c r="CO342" s="159"/>
      <c r="CP342" s="159"/>
      <c r="CQ342" s="159"/>
      <c r="CR342" s="159"/>
      <c r="CS342" s="159"/>
      <c r="CT342" s="159"/>
      <c r="CU342" s="159"/>
      <c r="CV342" s="159"/>
      <c r="CW342" s="159"/>
      <c r="CX342" s="159"/>
      <c r="CY342" s="159"/>
      <c r="CZ342" s="159"/>
      <c r="DA342" s="159"/>
      <c r="DB342" s="159"/>
      <c r="DC342" s="159"/>
      <c r="DD342" s="159"/>
      <c r="DE342" s="159"/>
      <c r="DF342" s="159"/>
      <c r="DG342" s="159"/>
      <c r="DH342" s="159"/>
      <c r="DI342" s="159"/>
      <c r="DJ342" s="159"/>
      <c r="DK342" s="159"/>
      <c r="DL342" s="159"/>
      <c r="DM342" s="159"/>
      <c r="DN342" s="159"/>
      <c r="DO342" s="159"/>
      <c r="DP342" s="159"/>
      <c r="DQ342" s="159"/>
      <c r="DR342" s="159"/>
      <c r="DS342" s="159"/>
      <c r="DT342" s="159"/>
      <c r="DU342" s="159"/>
      <c r="DV342" s="159"/>
      <c r="DW342" s="159"/>
      <c r="DX342" s="159"/>
      <c r="DY342" s="159"/>
      <c r="DZ342" s="159"/>
      <c r="EA342" s="159"/>
      <c r="EB342" s="159"/>
      <c r="EC342" s="159"/>
      <c r="ED342" s="159"/>
      <c r="EE342" s="159"/>
      <c r="EF342" s="159"/>
      <c r="EG342" s="159"/>
      <c r="EH342" s="159"/>
      <c r="EI342" s="159"/>
      <c r="EJ342" s="159"/>
      <c r="EK342" s="159"/>
      <c r="EL342" s="159"/>
      <c r="EM342" s="159"/>
      <c r="EN342" s="159"/>
      <c r="EO342" s="159"/>
      <c r="EP342" s="159"/>
      <c r="EQ342" s="159"/>
      <c r="ER342" s="159"/>
      <c r="ES342" s="159"/>
      <c r="ET342" s="159"/>
      <c r="EU342" s="159"/>
      <c r="EV342" s="159"/>
      <c r="EW342" s="159"/>
      <c r="EX342" s="159"/>
      <c r="EY342" s="159"/>
      <c r="EZ342" s="159"/>
      <c r="FA342" s="159"/>
      <c r="FB342" s="159"/>
      <c r="FC342" s="159"/>
      <c r="FD342" s="159"/>
      <c r="FE342" s="159"/>
      <c r="FF342" s="159"/>
      <c r="FG342" s="159"/>
      <c r="FH342" s="159"/>
      <c r="FI342" s="159"/>
      <c r="FJ342" s="159"/>
      <c r="FK342" s="159"/>
      <c r="FL342" s="159"/>
      <c r="FM342" s="159"/>
      <c r="FN342" s="159"/>
      <c r="FO342" s="159"/>
      <c r="FP342" s="159"/>
      <c r="FQ342" s="159"/>
      <c r="FR342" s="159"/>
      <c r="FS342" s="159"/>
      <c r="FT342" s="159"/>
      <c r="FU342" s="159"/>
      <c r="FV342" s="159"/>
      <c r="FW342" s="159"/>
      <c r="FX342" s="159"/>
    </row>
    <row r="343" spans="1:180" s="556" customFormat="1" ht="12.75" hidden="1" customHeight="1">
      <c r="A343" s="4"/>
      <c r="B343" s="575">
        <v>10</v>
      </c>
      <c r="C343" s="576" t="s">
        <v>238</v>
      </c>
      <c r="D343" s="577"/>
      <c r="E343" s="577"/>
      <c r="F343" s="577"/>
      <c r="G343" s="577"/>
      <c r="H343" s="577"/>
      <c r="I343" s="578"/>
      <c r="J343" s="559"/>
      <c r="K343" s="559"/>
      <c r="L343" s="559"/>
      <c r="M343" s="559"/>
      <c r="N343" s="559"/>
      <c r="AS343" s="159"/>
      <c r="AT343" s="159"/>
      <c r="AU343" s="156"/>
      <c r="AV343" s="159"/>
      <c r="AW343" s="605" t="s">
        <v>732</v>
      </c>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c r="CF343" s="159"/>
      <c r="CG343" s="159"/>
      <c r="CH343" s="159"/>
      <c r="CI343" s="159"/>
      <c r="CJ343" s="159"/>
      <c r="CK343" s="159"/>
      <c r="CL343" s="159"/>
      <c r="CM343" s="159"/>
      <c r="CN343" s="159"/>
      <c r="CO343" s="159"/>
      <c r="CP343" s="159"/>
      <c r="CQ343" s="159"/>
      <c r="CR343" s="159"/>
      <c r="CS343" s="159"/>
      <c r="CT343" s="159"/>
      <c r="CU343" s="159"/>
      <c r="CV343" s="159"/>
      <c r="CW343" s="159"/>
      <c r="CX343" s="159"/>
      <c r="CY343" s="159"/>
      <c r="CZ343" s="159"/>
      <c r="DA343" s="159"/>
      <c r="DB343" s="159"/>
      <c r="DC343" s="159"/>
      <c r="DD343" s="159"/>
      <c r="DE343" s="159"/>
      <c r="DF343" s="159"/>
      <c r="DG343" s="159"/>
      <c r="DH343" s="159"/>
      <c r="DI343" s="159"/>
      <c r="DJ343" s="159"/>
      <c r="DK343" s="159"/>
      <c r="DL343" s="159"/>
      <c r="DM343" s="159"/>
      <c r="DN343" s="159"/>
      <c r="DO343" s="159"/>
      <c r="DP343" s="159"/>
      <c r="DQ343" s="159"/>
      <c r="DR343" s="159"/>
      <c r="DS343" s="159"/>
      <c r="DT343" s="159"/>
      <c r="DU343" s="159"/>
      <c r="DV343" s="159"/>
      <c r="DW343" s="159"/>
      <c r="DX343" s="159"/>
      <c r="DY343" s="159"/>
      <c r="DZ343" s="159"/>
      <c r="EA343" s="159"/>
      <c r="EB343" s="159"/>
      <c r="EC343" s="159"/>
      <c r="ED343" s="159"/>
      <c r="EE343" s="159"/>
      <c r="EF343" s="159"/>
      <c r="EG343" s="159"/>
      <c r="EH343" s="159"/>
      <c r="EI343" s="159"/>
      <c r="EJ343" s="159"/>
      <c r="EK343" s="159"/>
      <c r="EL343" s="159"/>
      <c r="EM343" s="159"/>
      <c r="EN343" s="159"/>
      <c r="EO343" s="159"/>
      <c r="EP343" s="159"/>
      <c r="EQ343" s="159"/>
      <c r="ER343" s="159"/>
      <c r="ES343" s="159"/>
      <c r="ET343" s="159"/>
      <c r="EU343" s="159"/>
      <c r="EV343" s="159"/>
      <c r="EW343" s="159"/>
      <c r="EX343" s="159"/>
      <c r="EY343" s="159"/>
      <c r="EZ343" s="159"/>
      <c r="FA343" s="159"/>
      <c r="FB343" s="159"/>
      <c r="FC343" s="159"/>
      <c r="FD343" s="159"/>
      <c r="FE343" s="159"/>
      <c r="FF343" s="159"/>
      <c r="FG343" s="159"/>
      <c r="FH343" s="159"/>
      <c r="FI343" s="159"/>
      <c r="FJ343" s="159"/>
      <c r="FK343" s="159"/>
      <c r="FL343" s="159"/>
      <c r="FM343" s="159"/>
      <c r="FN343" s="159"/>
      <c r="FO343" s="159"/>
      <c r="FP343" s="159"/>
      <c r="FQ343" s="159"/>
      <c r="FR343" s="159"/>
      <c r="FS343" s="159"/>
      <c r="FT343" s="159"/>
      <c r="FU343" s="159"/>
      <c r="FV343" s="159"/>
      <c r="FW343" s="159"/>
      <c r="FX343" s="159"/>
    </row>
    <row r="344" spans="1:180" s="556" customFormat="1" ht="12.75" hidden="1" customHeight="1">
      <c r="A344" s="4"/>
      <c r="B344" s="575">
        <v>11</v>
      </c>
      <c r="C344" s="584" t="s">
        <v>239</v>
      </c>
      <c r="D344" s="577"/>
      <c r="E344" s="577"/>
      <c r="F344" s="577"/>
      <c r="G344" s="577"/>
      <c r="H344" s="577"/>
      <c r="I344" s="578"/>
      <c r="J344" s="559"/>
      <c r="K344" s="559"/>
      <c r="L344" s="559"/>
      <c r="M344" s="559"/>
      <c r="N344" s="559"/>
      <c r="AS344" s="159"/>
      <c r="AT344" s="159"/>
      <c r="AU344" s="156"/>
      <c r="AV344" s="159"/>
      <c r="AW344" s="605" t="s">
        <v>733</v>
      </c>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c r="CF344" s="159"/>
      <c r="CG344" s="159"/>
      <c r="CH344" s="159"/>
      <c r="CI344" s="159"/>
      <c r="CJ344" s="159"/>
      <c r="CK344" s="159"/>
      <c r="CL344" s="159"/>
      <c r="CM344" s="159"/>
      <c r="CN344" s="159"/>
      <c r="CO344" s="159"/>
      <c r="CP344" s="159"/>
      <c r="CQ344" s="159"/>
      <c r="CR344" s="159"/>
      <c r="CS344" s="159"/>
      <c r="CT344" s="159"/>
      <c r="CU344" s="159"/>
      <c r="CV344" s="159"/>
      <c r="CW344" s="159"/>
      <c r="CX344" s="159"/>
      <c r="CY344" s="159"/>
      <c r="CZ344" s="159"/>
      <c r="DA344" s="159"/>
      <c r="DB344" s="159"/>
      <c r="DC344" s="159"/>
      <c r="DD344" s="159"/>
      <c r="DE344" s="159"/>
      <c r="DF344" s="159"/>
      <c r="DG344" s="159"/>
      <c r="DH344" s="159"/>
      <c r="DI344" s="159"/>
      <c r="DJ344" s="159"/>
      <c r="DK344" s="159"/>
      <c r="DL344" s="159"/>
      <c r="DM344" s="159"/>
      <c r="DN344" s="159"/>
      <c r="DO344" s="159"/>
      <c r="DP344" s="159"/>
      <c r="DQ344" s="159"/>
      <c r="DR344" s="159"/>
      <c r="DS344" s="159"/>
      <c r="DT344" s="159"/>
      <c r="DU344" s="159"/>
      <c r="DV344" s="159"/>
      <c r="DW344" s="159"/>
      <c r="DX344" s="159"/>
      <c r="DY344" s="159"/>
      <c r="DZ344" s="159"/>
      <c r="EA344" s="159"/>
      <c r="EB344" s="159"/>
      <c r="EC344" s="159"/>
      <c r="ED344" s="159"/>
      <c r="EE344" s="159"/>
      <c r="EF344" s="159"/>
      <c r="EG344" s="159"/>
      <c r="EH344" s="159"/>
      <c r="EI344" s="159"/>
      <c r="EJ344" s="159"/>
      <c r="EK344" s="159"/>
      <c r="EL344" s="159"/>
      <c r="EM344" s="159"/>
      <c r="EN344" s="159"/>
      <c r="EO344" s="159"/>
      <c r="EP344" s="159"/>
      <c r="EQ344" s="159"/>
      <c r="ER344" s="159"/>
      <c r="ES344" s="159"/>
      <c r="ET344" s="159"/>
      <c r="EU344" s="159"/>
      <c r="EV344" s="159"/>
      <c r="EW344" s="159"/>
      <c r="EX344" s="159"/>
      <c r="EY344" s="159"/>
      <c r="EZ344" s="159"/>
      <c r="FA344" s="159"/>
      <c r="FB344" s="159"/>
      <c r="FC344" s="159"/>
      <c r="FD344" s="159"/>
      <c r="FE344" s="159"/>
      <c r="FF344" s="159"/>
      <c r="FG344" s="159"/>
      <c r="FH344" s="159"/>
      <c r="FI344" s="159"/>
      <c r="FJ344" s="159"/>
      <c r="FK344" s="159"/>
      <c r="FL344" s="159"/>
      <c r="FM344" s="159"/>
      <c r="FN344" s="159"/>
      <c r="FO344" s="159"/>
      <c r="FP344" s="159"/>
      <c r="FQ344" s="159"/>
      <c r="FR344" s="159"/>
      <c r="FS344" s="159"/>
      <c r="FT344" s="159"/>
      <c r="FU344" s="159"/>
      <c r="FV344" s="159"/>
      <c r="FW344" s="159"/>
      <c r="FX344" s="159"/>
    </row>
    <row r="345" spans="1:180" s="556" customFormat="1" ht="12.75" hidden="1" customHeight="1">
      <c r="A345" s="4"/>
      <c r="B345" s="575">
        <v>12</v>
      </c>
      <c r="C345" s="580" t="s">
        <v>240</v>
      </c>
      <c r="D345" s="577"/>
      <c r="E345" s="577"/>
      <c r="F345" s="577"/>
      <c r="G345" s="577"/>
      <c r="H345" s="577"/>
      <c r="I345" s="578"/>
      <c r="J345" s="559"/>
      <c r="K345" s="559"/>
      <c r="L345" s="559"/>
      <c r="M345" s="559"/>
      <c r="N345" s="559"/>
      <c r="AS345" s="159"/>
      <c r="AT345" s="159"/>
      <c r="AU345" s="156"/>
      <c r="AV345" s="159"/>
      <c r="AW345" s="605" t="s">
        <v>734</v>
      </c>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c r="CF345" s="159"/>
      <c r="CG345" s="159"/>
      <c r="CH345" s="159"/>
      <c r="CI345" s="159"/>
      <c r="CJ345" s="159"/>
      <c r="CK345" s="159"/>
      <c r="CL345" s="159"/>
      <c r="CM345" s="159"/>
      <c r="CN345" s="159"/>
      <c r="CO345" s="159"/>
      <c r="CP345" s="159"/>
      <c r="CQ345" s="159"/>
      <c r="CR345" s="159"/>
      <c r="CS345" s="159"/>
      <c r="CT345" s="159"/>
      <c r="CU345" s="159"/>
      <c r="CV345" s="159"/>
      <c r="CW345" s="159"/>
      <c r="CX345" s="159"/>
      <c r="CY345" s="159"/>
      <c r="CZ345" s="159"/>
      <c r="DA345" s="159"/>
      <c r="DB345" s="159"/>
      <c r="DC345" s="159"/>
      <c r="DD345" s="159"/>
      <c r="DE345" s="159"/>
      <c r="DF345" s="159"/>
      <c r="DG345" s="159"/>
      <c r="DH345" s="159"/>
      <c r="DI345" s="159"/>
      <c r="DJ345" s="159"/>
      <c r="DK345" s="159"/>
      <c r="DL345" s="159"/>
      <c r="DM345" s="159"/>
      <c r="DN345" s="159"/>
      <c r="DO345" s="159"/>
      <c r="DP345" s="159"/>
      <c r="DQ345" s="159"/>
      <c r="DR345" s="159"/>
      <c r="DS345" s="159"/>
      <c r="DT345" s="159"/>
      <c r="DU345" s="159"/>
      <c r="DV345" s="159"/>
      <c r="DW345" s="159"/>
      <c r="DX345" s="159"/>
      <c r="DY345" s="159"/>
      <c r="DZ345" s="159"/>
      <c r="EA345" s="159"/>
      <c r="EB345" s="159"/>
      <c r="EC345" s="159"/>
      <c r="ED345" s="159"/>
      <c r="EE345" s="159"/>
      <c r="EF345" s="159"/>
      <c r="EG345" s="159"/>
      <c r="EH345" s="159"/>
      <c r="EI345" s="159"/>
      <c r="EJ345" s="159"/>
      <c r="EK345" s="159"/>
      <c r="EL345" s="159"/>
      <c r="EM345" s="159"/>
      <c r="EN345" s="159"/>
      <c r="EO345" s="159"/>
      <c r="EP345" s="159"/>
      <c r="EQ345" s="159"/>
      <c r="ER345" s="159"/>
      <c r="ES345" s="159"/>
      <c r="ET345" s="159"/>
      <c r="EU345" s="159"/>
      <c r="EV345" s="159"/>
      <c r="EW345" s="159"/>
      <c r="EX345" s="159"/>
      <c r="EY345" s="159"/>
      <c r="EZ345" s="159"/>
      <c r="FA345" s="159"/>
      <c r="FB345" s="159"/>
      <c r="FC345" s="159"/>
      <c r="FD345" s="159"/>
      <c r="FE345" s="159"/>
      <c r="FF345" s="159"/>
      <c r="FG345" s="159"/>
      <c r="FH345" s="159"/>
      <c r="FI345" s="159"/>
      <c r="FJ345" s="159"/>
      <c r="FK345" s="159"/>
      <c r="FL345" s="159"/>
      <c r="FM345" s="159"/>
      <c r="FN345" s="159"/>
      <c r="FO345" s="159"/>
      <c r="FP345" s="159"/>
      <c r="FQ345" s="159"/>
      <c r="FR345" s="159"/>
      <c r="FS345" s="159"/>
      <c r="FT345" s="159"/>
      <c r="FU345" s="159"/>
      <c r="FV345" s="159"/>
      <c r="FW345" s="159"/>
      <c r="FX345" s="159"/>
    </row>
    <row r="346" spans="1:180" s="556" customFormat="1" ht="12.75" hidden="1" customHeight="1">
      <c r="A346" s="4"/>
      <c r="B346" s="575">
        <v>13</v>
      </c>
      <c r="C346" s="585" t="s">
        <v>241</v>
      </c>
      <c r="D346" s="577"/>
      <c r="E346" s="577"/>
      <c r="F346" s="577"/>
      <c r="G346" s="577"/>
      <c r="H346" s="577"/>
      <c r="I346" s="578"/>
      <c r="J346" s="559"/>
      <c r="K346" s="559"/>
      <c r="L346" s="559"/>
      <c r="M346" s="559"/>
      <c r="N346" s="559"/>
      <c r="AS346" s="159"/>
      <c r="AT346" s="159"/>
      <c r="AU346" s="156"/>
      <c r="AV346" s="159"/>
      <c r="AW346" s="605" t="s">
        <v>735</v>
      </c>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c r="CF346" s="159"/>
      <c r="CG346" s="159"/>
      <c r="CH346" s="159"/>
      <c r="CI346" s="159"/>
      <c r="CJ346" s="159"/>
      <c r="CK346" s="159"/>
      <c r="CL346" s="159"/>
      <c r="CM346" s="159"/>
      <c r="CN346" s="159"/>
      <c r="CO346" s="159"/>
      <c r="CP346" s="159"/>
      <c r="CQ346" s="159"/>
      <c r="CR346" s="159"/>
      <c r="CS346" s="159"/>
      <c r="CT346" s="159"/>
      <c r="CU346" s="159"/>
      <c r="CV346" s="159"/>
      <c r="CW346" s="159"/>
      <c r="CX346" s="159"/>
      <c r="CY346" s="159"/>
      <c r="CZ346" s="159"/>
      <c r="DA346" s="159"/>
      <c r="DB346" s="159"/>
      <c r="DC346" s="159"/>
      <c r="DD346" s="159"/>
      <c r="DE346" s="159"/>
      <c r="DF346" s="159"/>
      <c r="DG346" s="159"/>
      <c r="DH346" s="159"/>
      <c r="DI346" s="159"/>
      <c r="DJ346" s="159"/>
      <c r="DK346" s="159"/>
      <c r="DL346" s="159"/>
      <c r="DM346" s="159"/>
      <c r="DN346" s="159"/>
      <c r="DO346" s="159"/>
      <c r="DP346" s="159"/>
      <c r="DQ346" s="159"/>
      <c r="DR346" s="159"/>
      <c r="DS346" s="159"/>
      <c r="DT346" s="159"/>
      <c r="DU346" s="159"/>
      <c r="DV346" s="159"/>
      <c r="DW346" s="159"/>
      <c r="DX346" s="159"/>
      <c r="DY346" s="159"/>
      <c r="DZ346" s="159"/>
      <c r="EA346" s="159"/>
      <c r="EB346" s="159"/>
      <c r="EC346" s="159"/>
      <c r="ED346" s="159"/>
      <c r="EE346" s="159"/>
      <c r="EF346" s="159"/>
      <c r="EG346" s="159"/>
      <c r="EH346" s="159"/>
      <c r="EI346" s="159"/>
      <c r="EJ346" s="159"/>
      <c r="EK346" s="159"/>
      <c r="EL346" s="159"/>
      <c r="EM346" s="159"/>
      <c r="EN346" s="159"/>
      <c r="EO346" s="159"/>
      <c r="EP346" s="159"/>
      <c r="EQ346" s="159"/>
      <c r="ER346" s="159"/>
      <c r="ES346" s="159"/>
      <c r="ET346" s="159"/>
      <c r="EU346" s="159"/>
      <c r="EV346" s="159"/>
      <c r="EW346" s="159"/>
      <c r="EX346" s="159"/>
      <c r="EY346" s="159"/>
      <c r="EZ346" s="159"/>
      <c r="FA346" s="159"/>
      <c r="FB346" s="159"/>
      <c r="FC346" s="159"/>
      <c r="FD346" s="159"/>
      <c r="FE346" s="159"/>
      <c r="FF346" s="159"/>
      <c r="FG346" s="159"/>
      <c r="FH346" s="159"/>
      <c r="FI346" s="159"/>
      <c r="FJ346" s="159"/>
      <c r="FK346" s="159"/>
      <c r="FL346" s="159"/>
      <c r="FM346" s="159"/>
      <c r="FN346" s="159"/>
      <c r="FO346" s="159"/>
      <c r="FP346" s="159"/>
      <c r="FQ346" s="159"/>
      <c r="FR346" s="159"/>
      <c r="FS346" s="159"/>
      <c r="FT346" s="159"/>
      <c r="FU346" s="159"/>
      <c r="FV346" s="159"/>
      <c r="FW346" s="159"/>
      <c r="FX346" s="159"/>
    </row>
    <row r="347" spans="1:180" s="556" customFormat="1" ht="12.75" hidden="1" customHeight="1">
      <c r="A347" s="4"/>
      <c r="B347" s="575">
        <v>14</v>
      </c>
      <c r="C347" s="580" t="s">
        <v>242</v>
      </c>
      <c r="D347" s="577"/>
      <c r="E347" s="577"/>
      <c r="F347" s="577"/>
      <c r="G347" s="577"/>
      <c r="H347" s="577"/>
      <c r="I347" s="578"/>
      <c r="J347" s="559"/>
      <c r="K347" s="559"/>
      <c r="L347" s="559"/>
      <c r="M347" s="559"/>
      <c r="N347" s="559"/>
      <c r="AS347" s="159"/>
      <c r="AT347" s="159"/>
      <c r="AU347" s="156"/>
      <c r="AV347" s="159"/>
      <c r="AW347" s="605" t="s">
        <v>736</v>
      </c>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c r="CF347" s="159"/>
      <c r="CG347" s="159"/>
      <c r="CH347" s="159"/>
      <c r="CI347" s="159"/>
      <c r="CJ347" s="159"/>
      <c r="CK347" s="159"/>
      <c r="CL347" s="159"/>
      <c r="CM347" s="159"/>
      <c r="CN347" s="159"/>
      <c r="CO347" s="159"/>
      <c r="CP347" s="159"/>
      <c r="CQ347" s="159"/>
      <c r="CR347" s="159"/>
      <c r="CS347" s="159"/>
      <c r="CT347" s="159"/>
      <c r="CU347" s="159"/>
      <c r="CV347" s="159"/>
      <c r="CW347" s="159"/>
      <c r="CX347" s="159"/>
      <c r="CY347" s="159"/>
      <c r="CZ347" s="159"/>
      <c r="DA347" s="159"/>
      <c r="DB347" s="159"/>
      <c r="DC347" s="159"/>
      <c r="DD347" s="159"/>
      <c r="DE347" s="159"/>
      <c r="DF347" s="159"/>
      <c r="DG347" s="159"/>
      <c r="DH347" s="159"/>
      <c r="DI347" s="159"/>
      <c r="DJ347" s="159"/>
      <c r="DK347" s="159"/>
      <c r="DL347" s="159"/>
      <c r="DM347" s="159"/>
      <c r="DN347" s="159"/>
      <c r="DO347" s="159"/>
      <c r="DP347" s="159"/>
      <c r="DQ347" s="159"/>
      <c r="DR347" s="159"/>
      <c r="DS347" s="159"/>
      <c r="DT347" s="159"/>
      <c r="DU347" s="159"/>
      <c r="DV347" s="159"/>
      <c r="DW347" s="159"/>
      <c r="DX347" s="159"/>
      <c r="DY347" s="159"/>
      <c r="DZ347" s="159"/>
      <c r="EA347" s="159"/>
      <c r="EB347" s="159"/>
      <c r="EC347" s="159"/>
      <c r="ED347" s="159"/>
      <c r="EE347" s="159"/>
      <c r="EF347" s="159"/>
      <c r="EG347" s="159"/>
      <c r="EH347" s="159"/>
      <c r="EI347" s="159"/>
      <c r="EJ347" s="159"/>
      <c r="EK347" s="159"/>
      <c r="EL347" s="159"/>
      <c r="EM347" s="159"/>
      <c r="EN347" s="159"/>
      <c r="EO347" s="159"/>
      <c r="EP347" s="159"/>
      <c r="EQ347" s="159"/>
      <c r="ER347" s="159"/>
      <c r="ES347" s="159"/>
      <c r="ET347" s="159"/>
      <c r="EU347" s="159"/>
      <c r="EV347" s="159"/>
      <c r="EW347" s="159"/>
      <c r="EX347" s="159"/>
      <c r="EY347" s="159"/>
      <c r="EZ347" s="159"/>
      <c r="FA347" s="159"/>
      <c r="FB347" s="159"/>
      <c r="FC347" s="159"/>
      <c r="FD347" s="159"/>
      <c r="FE347" s="159"/>
      <c r="FF347" s="159"/>
      <c r="FG347" s="159"/>
      <c r="FH347" s="159"/>
      <c r="FI347" s="159"/>
      <c r="FJ347" s="159"/>
      <c r="FK347" s="159"/>
      <c r="FL347" s="159"/>
      <c r="FM347" s="159"/>
      <c r="FN347" s="159"/>
      <c r="FO347" s="159"/>
      <c r="FP347" s="159"/>
      <c r="FQ347" s="159"/>
      <c r="FR347" s="159"/>
      <c r="FS347" s="159"/>
      <c r="FT347" s="159"/>
      <c r="FU347" s="159"/>
      <c r="FV347" s="159"/>
      <c r="FW347" s="159"/>
      <c r="FX347" s="159"/>
    </row>
    <row r="348" spans="1:180" s="556" customFormat="1" ht="12.75" hidden="1" customHeight="1">
      <c r="A348" s="4"/>
      <c r="B348" s="575">
        <v>15</v>
      </c>
      <c r="C348" s="584" t="s">
        <v>243</v>
      </c>
      <c r="D348" s="577"/>
      <c r="E348" s="577"/>
      <c r="F348" s="577"/>
      <c r="G348" s="577"/>
      <c r="H348" s="577"/>
      <c r="I348" s="578"/>
      <c r="J348" s="559"/>
      <c r="K348" s="559"/>
      <c r="L348" s="559"/>
      <c r="M348" s="559"/>
      <c r="N348" s="559"/>
      <c r="AS348" s="159"/>
      <c r="AT348" s="159"/>
      <c r="AU348" s="156"/>
      <c r="AV348" s="159"/>
      <c r="AW348" s="605" t="s">
        <v>737</v>
      </c>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c r="CF348" s="159"/>
      <c r="CG348" s="159"/>
      <c r="CH348" s="159"/>
      <c r="CI348" s="159"/>
      <c r="CJ348" s="159"/>
      <c r="CK348" s="159"/>
      <c r="CL348" s="159"/>
      <c r="CM348" s="159"/>
      <c r="CN348" s="159"/>
      <c r="CO348" s="159"/>
      <c r="CP348" s="159"/>
      <c r="CQ348" s="159"/>
      <c r="CR348" s="159"/>
      <c r="CS348" s="159"/>
      <c r="CT348" s="159"/>
      <c r="CU348" s="159"/>
      <c r="CV348" s="159"/>
      <c r="CW348" s="159"/>
      <c r="CX348" s="159"/>
      <c r="CY348" s="159"/>
      <c r="CZ348" s="159"/>
      <c r="DA348" s="159"/>
      <c r="DB348" s="159"/>
      <c r="DC348" s="159"/>
      <c r="DD348" s="159"/>
      <c r="DE348" s="159"/>
      <c r="DF348" s="159"/>
      <c r="DG348" s="159"/>
      <c r="DH348" s="159"/>
      <c r="DI348" s="159"/>
      <c r="DJ348" s="159"/>
      <c r="DK348" s="159"/>
      <c r="DL348" s="159"/>
      <c r="DM348" s="159"/>
      <c r="DN348" s="159"/>
      <c r="DO348" s="159"/>
      <c r="DP348" s="159"/>
      <c r="DQ348" s="159"/>
      <c r="DR348" s="159"/>
      <c r="DS348" s="159"/>
      <c r="DT348" s="159"/>
      <c r="DU348" s="159"/>
      <c r="DV348" s="159"/>
      <c r="DW348" s="159"/>
      <c r="DX348" s="159"/>
      <c r="DY348" s="159"/>
      <c r="DZ348" s="159"/>
      <c r="EA348" s="159"/>
      <c r="EB348" s="159"/>
      <c r="EC348" s="159"/>
      <c r="ED348" s="159"/>
      <c r="EE348" s="159"/>
      <c r="EF348" s="159"/>
      <c r="EG348" s="159"/>
      <c r="EH348" s="159"/>
      <c r="EI348" s="159"/>
      <c r="EJ348" s="159"/>
      <c r="EK348" s="159"/>
      <c r="EL348" s="159"/>
      <c r="EM348" s="159"/>
      <c r="EN348" s="159"/>
      <c r="EO348" s="159"/>
      <c r="EP348" s="159"/>
      <c r="EQ348" s="159"/>
      <c r="ER348" s="159"/>
      <c r="ES348" s="159"/>
      <c r="ET348" s="159"/>
      <c r="EU348" s="159"/>
      <c r="EV348" s="159"/>
      <c r="EW348" s="159"/>
      <c r="EX348" s="159"/>
      <c r="EY348" s="159"/>
      <c r="EZ348" s="159"/>
      <c r="FA348" s="159"/>
      <c r="FB348" s="159"/>
      <c r="FC348" s="159"/>
      <c r="FD348" s="159"/>
      <c r="FE348" s="159"/>
      <c r="FF348" s="159"/>
      <c r="FG348" s="159"/>
      <c r="FH348" s="159"/>
      <c r="FI348" s="159"/>
      <c r="FJ348" s="159"/>
      <c r="FK348" s="159"/>
      <c r="FL348" s="159"/>
      <c r="FM348" s="159"/>
      <c r="FN348" s="159"/>
      <c r="FO348" s="159"/>
      <c r="FP348" s="159"/>
      <c r="FQ348" s="159"/>
      <c r="FR348" s="159"/>
      <c r="FS348" s="159"/>
      <c r="FT348" s="159"/>
      <c r="FU348" s="159"/>
      <c r="FV348" s="159"/>
      <c r="FW348" s="159"/>
      <c r="FX348" s="159"/>
    </row>
    <row r="349" spans="1:180" s="556" customFormat="1" ht="12.75" hidden="1" customHeight="1">
      <c r="A349" s="4"/>
      <c r="B349" s="575">
        <v>16</v>
      </c>
      <c r="C349" s="583" t="s">
        <v>244</v>
      </c>
      <c r="D349" s="577"/>
      <c r="E349" s="577"/>
      <c r="F349" s="577"/>
      <c r="G349" s="577"/>
      <c r="H349" s="577"/>
      <c r="I349" s="578"/>
      <c r="J349" s="559"/>
      <c r="K349" s="559"/>
      <c r="L349" s="559"/>
      <c r="M349" s="559"/>
      <c r="N349" s="559"/>
      <c r="AS349" s="159"/>
      <c r="AT349" s="159"/>
      <c r="AU349" s="156"/>
      <c r="AV349" s="159"/>
      <c r="AW349" s="605" t="s">
        <v>738</v>
      </c>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c r="CF349" s="159"/>
      <c r="CG349" s="159"/>
      <c r="CH349" s="159"/>
      <c r="CI349" s="159"/>
      <c r="CJ349" s="159"/>
      <c r="CK349" s="159"/>
      <c r="CL349" s="159"/>
      <c r="CM349" s="159"/>
      <c r="CN349" s="159"/>
      <c r="CO349" s="159"/>
      <c r="CP349" s="159"/>
      <c r="CQ349" s="159"/>
      <c r="CR349" s="159"/>
      <c r="CS349" s="159"/>
      <c r="CT349" s="159"/>
      <c r="CU349" s="159"/>
      <c r="CV349" s="159"/>
      <c r="CW349" s="159"/>
      <c r="CX349" s="159"/>
      <c r="CY349" s="159"/>
      <c r="CZ349" s="159"/>
      <c r="DA349" s="159"/>
      <c r="DB349" s="159"/>
      <c r="DC349" s="159"/>
      <c r="DD349" s="159"/>
      <c r="DE349" s="159"/>
      <c r="DF349" s="159"/>
      <c r="DG349" s="159"/>
      <c r="DH349" s="159"/>
      <c r="DI349" s="159"/>
      <c r="DJ349" s="159"/>
      <c r="DK349" s="159"/>
      <c r="DL349" s="159"/>
      <c r="DM349" s="159"/>
      <c r="DN349" s="159"/>
      <c r="DO349" s="159"/>
      <c r="DP349" s="159"/>
      <c r="DQ349" s="159"/>
      <c r="DR349" s="159"/>
      <c r="DS349" s="159"/>
      <c r="DT349" s="159"/>
      <c r="DU349" s="159"/>
      <c r="DV349" s="159"/>
      <c r="DW349" s="159"/>
      <c r="DX349" s="159"/>
      <c r="DY349" s="159"/>
      <c r="DZ349" s="159"/>
      <c r="EA349" s="159"/>
      <c r="EB349" s="159"/>
      <c r="EC349" s="159"/>
      <c r="ED349" s="159"/>
      <c r="EE349" s="159"/>
      <c r="EF349" s="159"/>
      <c r="EG349" s="159"/>
      <c r="EH349" s="159"/>
      <c r="EI349" s="159"/>
      <c r="EJ349" s="159"/>
      <c r="EK349" s="159"/>
      <c r="EL349" s="159"/>
      <c r="EM349" s="159"/>
      <c r="EN349" s="159"/>
      <c r="EO349" s="159"/>
      <c r="EP349" s="159"/>
      <c r="EQ349" s="159"/>
      <c r="ER349" s="159"/>
      <c r="ES349" s="159"/>
      <c r="ET349" s="159"/>
      <c r="EU349" s="159"/>
      <c r="EV349" s="159"/>
      <c r="EW349" s="159"/>
      <c r="EX349" s="159"/>
      <c r="EY349" s="159"/>
      <c r="EZ349" s="159"/>
      <c r="FA349" s="159"/>
      <c r="FB349" s="159"/>
      <c r="FC349" s="159"/>
      <c r="FD349" s="159"/>
      <c r="FE349" s="159"/>
      <c r="FF349" s="159"/>
      <c r="FG349" s="159"/>
      <c r="FH349" s="159"/>
      <c r="FI349" s="159"/>
      <c r="FJ349" s="159"/>
      <c r="FK349" s="159"/>
      <c r="FL349" s="159"/>
      <c r="FM349" s="159"/>
      <c r="FN349" s="159"/>
      <c r="FO349" s="159"/>
      <c r="FP349" s="159"/>
      <c r="FQ349" s="159"/>
      <c r="FR349" s="159"/>
      <c r="FS349" s="159"/>
      <c r="FT349" s="159"/>
      <c r="FU349" s="159"/>
      <c r="FV349" s="159"/>
      <c r="FW349" s="159"/>
      <c r="FX349" s="159"/>
    </row>
    <row r="350" spans="1:180" s="556" customFormat="1" ht="12.75" hidden="1" customHeight="1">
      <c r="A350" s="4"/>
      <c r="B350" s="575">
        <v>17</v>
      </c>
      <c r="C350" s="584" t="s">
        <v>245</v>
      </c>
      <c r="D350" s="577"/>
      <c r="E350" s="577"/>
      <c r="F350" s="577"/>
      <c r="G350" s="577"/>
      <c r="H350" s="577"/>
      <c r="I350" s="578"/>
      <c r="J350" s="559"/>
      <c r="K350" s="559"/>
      <c r="L350" s="559"/>
      <c r="M350" s="559"/>
      <c r="N350" s="559"/>
      <c r="AS350" s="159"/>
      <c r="AT350" s="159"/>
      <c r="AU350" s="156"/>
      <c r="AV350" s="159"/>
      <c r="AW350" s="605" t="s">
        <v>739</v>
      </c>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c r="CF350" s="159"/>
      <c r="CG350" s="159"/>
      <c r="CH350" s="159"/>
      <c r="CI350" s="159"/>
      <c r="CJ350" s="159"/>
      <c r="CK350" s="159"/>
      <c r="CL350" s="159"/>
      <c r="CM350" s="159"/>
      <c r="CN350" s="159"/>
      <c r="CO350" s="159"/>
      <c r="CP350" s="159"/>
      <c r="CQ350" s="159"/>
      <c r="CR350" s="159"/>
      <c r="CS350" s="159"/>
      <c r="CT350" s="159"/>
      <c r="CU350" s="159"/>
      <c r="CV350" s="159"/>
      <c r="CW350" s="159"/>
      <c r="CX350" s="159"/>
      <c r="CY350" s="159"/>
      <c r="CZ350" s="159"/>
      <c r="DA350" s="159"/>
      <c r="DB350" s="159"/>
      <c r="DC350" s="159"/>
      <c r="DD350" s="159"/>
      <c r="DE350" s="159"/>
      <c r="DF350" s="159"/>
      <c r="DG350" s="159"/>
      <c r="DH350" s="159"/>
      <c r="DI350" s="159"/>
      <c r="DJ350" s="159"/>
      <c r="DK350" s="159"/>
      <c r="DL350" s="159"/>
      <c r="DM350" s="159"/>
      <c r="DN350" s="159"/>
      <c r="DO350" s="159"/>
      <c r="DP350" s="159"/>
      <c r="DQ350" s="159"/>
      <c r="DR350" s="159"/>
      <c r="DS350" s="159"/>
      <c r="DT350" s="159"/>
      <c r="DU350" s="159"/>
      <c r="DV350" s="159"/>
      <c r="DW350" s="159"/>
      <c r="DX350" s="159"/>
      <c r="DY350" s="159"/>
      <c r="DZ350" s="159"/>
      <c r="EA350" s="159"/>
      <c r="EB350" s="159"/>
      <c r="EC350" s="159"/>
      <c r="ED350" s="159"/>
      <c r="EE350" s="159"/>
      <c r="EF350" s="159"/>
      <c r="EG350" s="159"/>
      <c r="EH350" s="159"/>
      <c r="EI350" s="159"/>
      <c r="EJ350" s="159"/>
      <c r="EK350" s="159"/>
      <c r="EL350" s="159"/>
      <c r="EM350" s="159"/>
      <c r="EN350" s="159"/>
      <c r="EO350" s="159"/>
      <c r="EP350" s="159"/>
      <c r="EQ350" s="159"/>
      <c r="ER350" s="159"/>
      <c r="ES350" s="159"/>
      <c r="ET350" s="159"/>
      <c r="EU350" s="159"/>
      <c r="EV350" s="159"/>
      <c r="EW350" s="159"/>
      <c r="EX350" s="159"/>
      <c r="EY350" s="159"/>
      <c r="EZ350" s="159"/>
      <c r="FA350" s="159"/>
      <c r="FB350" s="159"/>
      <c r="FC350" s="159"/>
      <c r="FD350" s="159"/>
      <c r="FE350" s="159"/>
      <c r="FF350" s="159"/>
      <c r="FG350" s="159"/>
      <c r="FH350" s="159"/>
      <c r="FI350" s="159"/>
      <c r="FJ350" s="159"/>
      <c r="FK350" s="159"/>
      <c r="FL350" s="159"/>
      <c r="FM350" s="159"/>
      <c r="FN350" s="159"/>
      <c r="FO350" s="159"/>
      <c r="FP350" s="159"/>
      <c r="FQ350" s="159"/>
      <c r="FR350" s="159"/>
      <c r="FS350" s="159"/>
      <c r="FT350" s="159"/>
      <c r="FU350" s="159"/>
      <c r="FV350" s="159"/>
      <c r="FW350" s="159"/>
      <c r="FX350" s="159"/>
    </row>
    <row r="351" spans="1:180" ht="12.75" hidden="1" customHeight="1">
      <c r="A351" s="159"/>
      <c r="B351" s="159"/>
      <c r="C351" s="586"/>
      <c r="D351" s="577"/>
      <c r="E351" s="577"/>
      <c r="F351" s="577"/>
      <c r="G351" s="577"/>
      <c r="H351" s="577"/>
      <c r="I351" s="587"/>
      <c r="J351" s="159"/>
      <c r="K351" s="159"/>
      <c r="L351" s="159"/>
      <c r="M351" s="159"/>
      <c r="N351" s="159"/>
      <c r="AU351" s="159"/>
      <c r="AW351" s="605" t="s">
        <v>740</v>
      </c>
    </row>
    <row r="352" spans="1:180" ht="12.75" customHeight="1">
      <c r="A352" s="159"/>
      <c r="B352" s="159"/>
      <c r="C352" s="586"/>
      <c r="D352" s="577"/>
      <c r="E352" s="577"/>
      <c r="F352" s="577"/>
      <c r="G352" s="577"/>
      <c r="H352" s="577"/>
      <c r="I352" s="587"/>
      <c r="J352" s="159"/>
      <c r="K352" s="159"/>
      <c r="L352" s="159"/>
      <c r="M352" s="159"/>
      <c r="N352" s="159"/>
      <c r="AU352" s="159"/>
      <c r="AW352" s="605" t="s">
        <v>741</v>
      </c>
    </row>
    <row r="353" spans="1:49" ht="12.75" customHeight="1">
      <c r="A353" s="159"/>
      <c r="B353" s="159"/>
      <c r="J353" s="159"/>
      <c r="K353" s="159"/>
      <c r="L353" s="159"/>
      <c r="M353" s="159"/>
      <c r="N353" s="159"/>
      <c r="AU353" s="159"/>
      <c r="AW353" s="605" t="s">
        <v>742</v>
      </c>
    </row>
    <row r="354" spans="1:49" ht="12.75" customHeight="1">
      <c r="A354" s="159"/>
      <c r="B354" s="159"/>
      <c r="J354" s="159"/>
      <c r="K354" s="159"/>
      <c r="L354" s="159"/>
      <c r="M354" s="159"/>
      <c r="N354" s="159"/>
      <c r="AU354" s="159"/>
      <c r="AW354" s="605" t="s">
        <v>743</v>
      </c>
    </row>
    <row r="355" spans="1:49" ht="12.75" customHeight="1">
      <c r="A355" s="159"/>
      <c r="B355" s="159"/>
      <c r="J355" s="159"/>
      <c r="K355" s="159"/>
      <c r="L355" s="159"/>
      <c r="M355" s="159"/>
      <c r="N355" s="159"/>
      <c r="AU355" s="159"/>
      <c r="AW355" s="605" t="s">
        <v>744</v>
      </c>
    </row>
    <row r="356" spans="1:49" ht="12.75" customHeight="1">
      <c r="A356" s="159"/>
      <c r="B356" s="159"/>
      <c r="J356" s="159"/>
      <c r="K356" s="159"/>
      <c r="L356" s="159"/>
      <c r="M356" s="159"/>
      <c r="N356" s="159"/>
      <c r="AU356" s="159"/>
      <c r="AW356" s="605" t="s">
        <v>745</v>
      </c>
    </row>
    <row r="357" spans="1:49" ht="12.75" customHeight="1">
      <c r="A357" s="159"/>
      <c r="B357" s="159"/>
      <c r="J357" s="159"/>
      <c r="K357" s="159"/>
      <c r="L357" s="159"/>
      <c r="M357" s="159"/>
      <c r="N357" s="159"/>
      <c r="AU357" s="159"/>
      <c r="AW357" s="605" t="s">
        <v>746</v>
      </c>
    </row>
    <row r="358" spans="1:49" ht="12.75" customHeight="1">
      <c r="A358" s="159"/>
      <c r="B358" s="159"/>
      <c r="J358" s="159"/>
      <c r="K358" s="159"/>
      <c r="L358" s="159"/>
      <c r="M358" s="159"/>
      <c r="N358" s="159"/>
      <c r="AU358" s="159"/>
      <c r="AW358" s="605" t="s">
        <v>747</v>
      </c>
    </row>
    <row r="359" spans="1:49" ht="12.75" customHeight="1">
      <c r="A359" s="159"/>
      <c r="B359" s="159"/>
      <c r="J359" s="159"/>
      <c r="K359" s="159"/>
      <c r="L359" s="159"/>
      <c r="M359" s="159"/>
      <c r="N359" s="159"/>
      <c r="AU359" s="159"/>
      <c r="AW359" s="605" t="s">
        <v>748</v>
      </c>
    </row>
    <row r="360" spans="1:49" ht="12.75" customHeight="1">
      <c r="A360" s="159"/>
      <c r="B360" s="159"/>
      <c r="J360" s="159"/>
      <c r="K360" s="159"/>
      <c r="L360" s="159"/>
      <c r="M360" s="159"/>
      <c r="N360" s="159"/>
      <c r="AU360" s="159"/>
      <c r="AW360" s="605" t="s">
        <v>749</v>
      </c>
    </row>
    <row r="361" spans="1:49" ht="12.75" customHeight="1">
      <c r="A361" s="159"/>
      <c r="B361" s="159"/>
      <c r="J361" s="159"/>
      <c r="K361" s="159"/>
      <c r="L361" s="159"/>
      <c r="M361" s="159"/>
      <c r="N361" s="159"/>
      <c r="AU361" s="159"/>
      <c r="AW361" s="605" t="s">
        <v>750</v>
      </c>
    </row>
    <row r="362" spans="1:49" ht="12.75" customHeight="1">
      <c r="A362" s="159"/>
      <c r="B362" s="159"/>
      <c r="J362" s="159"/>
      <c r="K362" s="159"/>
      <c r="L362" s="159"/>
      <c r="M362" s="159"/>
      <c r="N362" s="159"/>
      <c r="AU362" s="159"/>
      <c r="AW362" s="605" t="s">
        <v>751</v>
      </c>
    </row>
    <row r="363" spans="1:49" ht="12.75" customHeight="1">
      <c r="A363" s="159"/>
      <c r="B363" s="159"/>
      <c r="J363" s="159"/>
      <c r="K363" s="159"/>
      <c r="L363" s="159"/>
      <c r="M363" s="159"/>
      <c r="N363" s="159"/>
      <c r="AU363" s="159"/>
      <c r="AW363" s="605" t="s">
        <v>752</v>
      </c>
    </row>
    <row r="364" spans="1:49" ht="12.75" customHeight="1">
      <c r="A364" s="159"/>
      <c r="B364" s="159"/>
      <c r="J364" s="159"/>
      <c r="K364" s="159"/>
      <c r="L364" s="159"/>
      <c r="M364" s="159"/>
      <c r="N364" s="159"/>
      <c r="AU364" s="159"/>
      <c r="AW364" s="605" t="s">
        <v>753</v>
      </c>
    </row>
    <row r="365" spans="1:49" ht="12.75" customHeight="1">
      <c r="A365" s="159"/>
      <c r="B365" s="159"/>
      <c r="J365" s="159"/>
      <c r="K365" s="159"/>
      <c r="L365" s="159"/>
      <c r="M365" s="159"/>
      <c r="N365" s="159"/>
      <c r="AU365" s="159"/>
      <c r="AW365" s="605" t="s">
        <v>754</v>
      </c>
    </row>
    <row r="366" spans="1:49" ht="12.75" customHeight="1">
      <c r="A366" s="159"/>
      <c r="B366" s="159"/>
      <c r="J366" s="159"/>
      <c r="K366" s="159"/>
      <c r="L366" s="159"/>
      <c r="M366" s="159"/>
      <c r="N366" s="159"/>
      <c r="AU366" s="159"/>
      <c r="AW366" s="605" t="s">
        <v>755</v>
      </c>
    </row>
    <row r="367" spans="1:49" ht="12.75" customHeight="1">
      <c r="A367" s="159"/>
      <c r="B367" s="159"/>
      <c r="C367" s="159"/>
      <c r="D367" s="159"/>
      <c r="E367" s="159"/>
      <c r="F367" s="159"/>
      <c r="G367" s="159"/>
      <c r="H367" s="159"/>
      <c r="I367" s="159"/>
      <c r="J367" s="159"/>
      <c r="K367" s="159"/>
      <c r="L367" s="159"/>
      <c r="M367" s="159"/>
      <c r="N367" s="159"/>
      <c r="AU367" s="159"/>
      <c r="AW367" s="605" t="s">
        <v>756</v>
      </c>
    </row>
    <row r="368" spans="1:49" ht="12.75" customHeight="1">
      <c r="A368" s="159"/>
      <c r="B368" s="159"/>
      <c r="C368" s="159"/>
      <c r="D368" s="159"/>
      <c r="E368" s="159"/>
      <c r="F368" s="159"/>
      <c r="G368" s="159"/>
      <c r="H368" s="159"/>
      <c r="I368" s="159"/>
      <c r="J368" s="159"/>
      <c r="K368" s="159"/>
      <c r="L368" s="159"/>
      <c r="M368" s="159"/>
      <c r="N368" s="159"/>
      <c r="AU368" s="159"/>
      <c r="AW368" s="605" t="s">
        <v>757</v>
      </c>
    </row>
    <row r="369" spans="1:49" ht="12.75" customHeight="1">
      <c r="A369" s="159"/>
      <c r="B369" s="159"/>
      <c r="C369" s="159"/>
      <c r="D369" s="159"/>
      <c r="E369" s="159"/>
      <c r="F369" s="159"/>
      <c r="G369" s="159"/>
      <c r="H369" s="159"/>
      <c r="I369" s="159"/>
      <c r="J369" s="159"/>
      <c r="K369" s="159"/>
      <c r="L369" s="159"/>
      <c r="M369" s="159"/>
      <c r="N369" s="159"/>
      <c r="AU369" s="159"/>
      <c r="AW369" s="605" t="s">
        <v>758</v>
      </c>
    </row>
    <row r="370" spans="1:49" ht="12.75" customHeight="1">
      <c r="A370" s="159"/>
      <c r="B370" s="159"/>
      <c r="C370" s="159"/>
      <c r="D370" s="159"/>
      <c r="E370" s="159"/>
      <c r="F370" s="159"/>
      <c r="G370" s="159"/>
      <c r="H370" s="159"/>
      <c r="I370" s="159"/>
      <c r="J370" s="159"/>
      <c r="K370" s="159"/>
      <c r="L370" s="159"/>
      <c r="M370" s="159"/>
      <c r="N370" s="159"/>
      <c r="AU370" s="159"/>
      <c r="AW370" s="605" t="s">
        <v>759</v>
      </c>
    </row>
    <row r="371" spans="1:49" ht="12.75" customHeight="1">
      <c r="A371" s="159"/>
      <c r="B371" s="159"/>
      <c r="C371" s="159"/>
      <c r="D371" s="159"/>
      <c r="E371" s="159"/>
      <c r="F371" s="159"/>
      <c r="G371" s="159"/>
      <c r="H371" s="159"/>
      <c r="I371" s="159"/>
      <c r="J371" s="159"/>
      <c r="K371" s="159"/>
      <c r="L371" s="159"/>
      <c r="M371" s="159"/>
      <c r="N371" s="159"/>
      <c r="AU371" s="159"/>
      <c r="AW371" s="605" t="s">
        <v>760</v>
      </c>
    </row>
    <row r="372" spans="1:49" ht="12.75" customHeight="1">
      <c r="A372" s="159"/>
      <c r="B372" s="159"/>
      <c r="C372" s="159"/>
      <c r="D372" s="159"/>
      <c r="E372" s="159"/>
      <c r="F372" s="159"/>
      <c r="G372" s="159"/>
      <c r="H372" s="159"/>
      <c r="I372" s="159"/>
      <c r="J372" s="159"/>
      <c r="K372" s="159"/>
      <c r="L372" s="159"/>
      <c r="M372" s="159"/>
      <c r="N372" s="159"/>
      <c r="AU372" s="159"/>
      <c r="AW372" s="605" t="s">
        <v>761</v>
      </c>
    </row>
    <row r="373" spans="1:49" ht="12.75" customHeight="1">
      <c r="A373" s="159"/>
      <c r="B373" s="159"/>
      <c r="C373" s="159"/>
      <c r="D373" s="159"/>
      <c r="E373" s="159"/>
      <c r="F373" s="159"/>
      <c r="G373" s="159"/>
      <c r="H373" s="159"/>
      <c r="I373" s="159"/>
      <c r="J373" s="159"/>
      <c r="K373" s="159"/>
      <c r="L373" s="159"/>
      <c r="M373" s="159"/>
      <c r="N373" s="159"/>
      <c r="AU373" s="159"/>
      <c r="AW373" s="605" t="s">
        <v>762</v>
      </c>
    </row>
    <row r="374" spans="1:49" ht="12.75" customHeight="1">
      <c r="A374" s="159"/>
      <c r="B374" s="159"/>
      <c r="C374" s="159"/>
      <c r="D374" s="159"/>
      <c r="E374" s="159"/>
      <c r="F374" s="159"/>
      <c r="G374" s="159"/>
      <c r="H374" s="159"/>
      <c r="I374" s="159"/>
      <c r="J374" s="159"/>
      <c r="K374" s="159"/>
      <c r="L374" s="159"/>
      <c r="M374" s="159"/>
      <c r="N374" s="159"/>
      <c r="AU374" s="159"/>
      <c r="AW374" s="605" t="s">
        <v>763</v>
      </c>
    </row>
    <row r="375" spans="1:49" ht="12.75" customHeight="1">
      <c r="A375" s="159"/>
      <c r="B375" s="159"/>
      <c r="C375" s="159"/>
      <c r="D375" s="159"/>
      <c r="E375" s="159"/>
      <c r="F375" s="159"/>
      <c r="G375" s="159"/>
      <c r="H375" s="159"/>
      <c r="I375" s="159"/>
      <c r="J375" s="159"/>
      <c r="K375" s="159"/>
      <c r="L375" s="159"/>
      <c r="M375" s="159"/>
      <c r="N375" s="159"/>
      <c r="AU375" s="159"/>
      <c r="AW375" s="605" t="s">
        <v>764</v>
      </c>
    </row>
    <row r="376" spans="1:49" ht="12.75" customHeight="1">
      <c r="A376" s="159"/>
      <c r="B376" s="159"/>
      <c r="C376" s="159"/>
      <c r="D376" s="159"/>
      <c r="E376" s="159"/>
      <c r="F376" s="159"/>
      <c r="G376" s="159"/>
      <c r="H376" s="159"/>
      <c r="I376" s="159"/>
      <c r="J376" s="159"/>
      <c r="K376" s="159"/>
      <c r="L376" s="159"/>
      <c r="M376" s="159"/>
      <c r="N376" s="159"/>
      <c r="AU376" s="159"/>
      <c r="AW376" s="605" t="s">
        <v>765</v>
      </c>
    </row>
    <row r="377" spans="1:49" ht="12.75" customHeight="1">
      <c r="A377" s="159"/>
      <c r="B377" s="159"/>
      <c r="C377" s="159"/>
      <c r="D377" s="159"/>
      <c r="E377" s="159"/>
      <c r="F377" s="159"/>
      <c r="G377" s="159"/>
      <c r="H377" s="159"/>
      <c r="I377" s="159"/>
      <c r="J377" s="159"/>
      <c r="K377" s="159"/>
      <c r="L377" s="159"/>
      <c r="M377" s="159"/>
      <c r="N377" s="159"/>
      <c r="AU377" s="159"/>
      <c r="AW377" s="605" t="s">
        <v>766</v>
      </c>
    </row>
    <row r="378" spans="1:49" ht="12.75" customHeight="1">
      <c r="A378" s="159"/>
      <c r="B378" s="159"/>
      <c r="C378" s="159"/>
      <c r="D378" s="159"/>
      <c r="E378" s="159"/>
      <c r="F378" s="159"/>
      <c r="G378" s="159"/>
      <c r="H378" s="159"/>
      <c r="I378" s="159"/>
      <c r="J378" s="159"/>
      <c r="K378" s="159"/>
      <c r="L378" s="159"/>
      <c r="M378" s="159"/>
      <c r="N378" s="159"/>
      <c r="AU378" s="159"/>
      <c r="AW378" s="605" t="s">
        <v>767</v>
      </c>
    </row>
    <row r="379" spans="1:49" ht="12.75" customHeight="1">
      <c r="A379" s="159"/>
      <c r="B379" s="159"/>
      <c r="C379" s="159"/>
      <c r="D379" s="159"/>
      <c r="E379" s="159"/>
      <c r="F379" s="159"/>
      <c r="G379" s="159"/>
      <c r="H379" s="159"/>
      <c r="I379" s="159"/>
      <c r="J379" s="159"/>
      <c r="K379" s="159"/>
      <c r="L379" s="159"/>
      <c r="M379" s="159"/>
      <c r="N379" s="159"/>
      <c r="AU379" s="159"/>
      <c r="AW379" s="605" t="s">
        <v>768</v>
      </c>
    </row>
    <row r="380" spans="1:49" ht="12.75" customHeight="1">
      <c r="A380" s="159"/>
      <c r="B380" s="159"/>
      <c r="C380" s="159"/>
      <c r="D380" s="159"/>
      <c r="E380" s="159"/>
      <c r="F380" s="159"/>
      <c r="G380" s="159"/>
      <c r="H380" s="159"/>
      <c r="I380" s="159"/>
      <c r="J380" s="159"/>
      <c r="K380" s="159"/>
      <c r="L380" s="159"/>
      <c r="M380" s="159"/>
      <c r="N380" s="159"/>
      <c r="AU380" s="159"/>
      <c r="AW380" s="605" t="s">
        <v>769</v>
      </c>
    </row>
    <row r="381" spans="1:49" ht="12.75" customHeight="1">
      <c r="A381" s="159"/>
      <c r="B381" s="159"/>
      <c r="C381" s="159"/>
      <c r="D381" s="159"/>
      <c r="E381" s="159"/>
      <c r="F381" s="159"/>
      <c r="G381" s="159"/>
      <c r="H381" s="159"/>
      <c r="I381" s="159"/>
      <c r="J381" s="159"/>
      <c r="K381" s="159"/>
      <c r="L381" s="159"/>
      <c r="M381" s="159"/>
      <c r="N381" s="159"/>
      <c r="AU381" s="159"/>
      <c r="AW381" s="605" t="s">
        <v>770</v>
      </c>
    </row>
    <row r="382" spans="1:49" ht="12.75" customHeight="1">
      <c r="A382" s="159"/>
      <c r="B382" s="159"/>
      <c r="C382" s="159"/>
      <c r="D382" s="159"/>
      <c r="E382" s="159"/>
      <c r="F382" s="159"/>
      <c r="G382" s="159"/>
      <c r="H382" s="159"/>
      <c r="I382" s="159"/>
      <c r="J382" s="159"/>
      <c r="K382" s="159"/>
      <c r="L382" s="159"/>
      <c r="M382" s="159"/>
      <c r="N382" s="159"/>
      <c r="AU382" s="159"/>
      <c r="AW382" s="605" t="s">
        <v>771</v>
      </c>
    </row>
    <row r="383" spans="1:49" ht="12.75" customHeight="1">
      <c r="A383" s="159"/>
      <c r="B383" s="159"/>
      <c r="C383" s="159"/>
      <c r="D383" s="159"/>
      <c r="E383" s="159"/>
      <c r="F383" s="159"/>
      <c r="G383" s="159"/>
      <c r="H383" s="159"/>
      <c r="I383" s="159"/>
      <c r="J383" s="159"/>
      <c r="K383" s="159"/>
      <c r="L383" s="159"/>
      <c r="M383" s="159"/>
      <c r="N383" s="159"/>
      <c r="AU383" s="159"/>
      <c r="AW383" s="605" t="s">
        <v>772</v>
      </c>
    </row>
    <row r="384" spans="1:49" ht="12.75" customHeight="1">
      <c r="A384" s="159"/>
      <c r="B384" s="159"/>
      <c r="C384" s="159"/>
      <c r="D384" s="159"/>
      <c r="E384" s="159"/>
      <c r="F384" s="159"/>
      <c r="G384" s="159"/>
      <c r="H384" s="159"/>
      <c r="I384" s="159"/>
      <c r="J384" s="159"/>
      <c r="K384" s="159"/>
      <c r="L384" s="159"/>
      <c r="M384" s="159"/>
      <c r="N384" s="159"/>
      <c r="AU384" s="159"/>
      <c r="AW384" s="605" t="s">
        <v>773</v>
      </c>
    </row>
    <row r="385" spans="1:49" ht="12.75" customHeight="1">
      <c r="A385" s="159"/>
      <c r="B385" s="159"/>
      <c r="C385" s="159"/>
      <c r="D385" s="159"/>
      <c r="E385" s="159"/>
      <c r="F385" s="159"/>
      <c r="G385" s="159"/>
      <c r="H385" s="159"/>
      <c r="I385" s="159"/>
      <c r="J385" s="159"/>
      <c r="K385" s="159"/>
      <c r="L385" s="159"/>
      <c r="M385" s="159"/>
      <c r="N385" s="159"/>
      <c r="AU385" s="159"/>
      <c r="AW385" s="605" t="s">
        <v>774</v>
      </c>
    </row>
    <row r="386" spans="1:49" ht="12.75" customHeight="1">
      <c r="A386" s="159"/>
      <c r="B386" s="159"/>
      <c r="C386" s="159"/>
      <c r="D386" s="159"/>
      <c r="E386" s="159"/>
      <c r="F386" s="159"/>
      <c r="G386" s="159"/>
      <c r="H386" s="159"/>
      <c r="I386" s="159"/>
      <c r="J386" s="159"/>
      <c r="K386" s="159"/>
      <c r="L386" s="159"/>
      <c r="M386" s="159"/>
      <c r="N386" s="159"/>
      <c r="AU386" s="159"/>
      <c r="AW386" s="605" t="s">
        <v>775</v>
      </c>
    </row>
    <row r="387" spans="1:49" ht="12.75" customHeight="1">
      <c r="A387" s="159"/>
      <c r="B387" s="159"/>
      <c r="C387" s="159"/>
      <c r="D387" s="159"/>
      <c r="E387" s="159"/>
      <c r="F387" s="159"/>
      <c r="G387" s="159"/>
      <c r="H387" s="159"/>
      <c r="I387" s="159"/>
      <c r="J387" s="159"/>
      <c r="K387" s="159"/>
      <c r="L387" s="159"/>
      <c r="M387" s="159"/>
      <c r="N387" s="159"/>
      <c r="AU387" s="159"/>
      <c r="AW387" s="605" t="s">
        <v>776</v>
      </c>
    </row>
    <row r="388" spans="1:49" ht="12.75" customHeight="1">
      <c r="A388" s="159"/>
      <c r="B388" s="159"/>
      <c r="C388" s="159"/>
      <c r="D388" s="159"/>
      <c r="E388" s="159"/>
      <c r="F388" s="159"/>
      <c r="G388" s="159"/>
      <c r="H388" s="159"/>
      <c r="I388" s="159"/>
      <c r="J388" s="159"/>
      <c r="K388" s="159"/>
      <c r="L388" s="159"/>
      <c r="M388" s="159"/>
      <c r="N388" s="159"/>
      <c r="AU388" s="159"/>
      <c r="AW388" s="605" t="s">
        <v>777</v>
      </c>
    </row>
    <row r="389" spans="1:49" ht="13.8">
      <c r="AW389" s="605" t="s">
        <v>778</v>
      </c>
    </row>
    <row r="390" spans="1:49" ht="13.8">
      <c r="AW390" s="605" t="s">
        <v>779</v>
      </c>
    </row>
    <row r="391" spans="1:49" ht="13.8">
      <c r="AW391" s="605" t="s">
        <v>780</v>
      </c>
    </row>
    <row r="392" spans="1:49" ht="13.8">
      <c r="AW392" s="605" t="s">
        <v>781</v>
      </c>
    </row>
    <row r="393" spans="1:49" ht="13.8">
      <c r="AW393" s="605" t="s">
        <v>782</v>
      </c>
    </row>
    <row r="394" spans="1:49" ht="13.8">
      <c r="AW394" s="605" t="s">
        <v>783</v>
      </c>
    </row>
    <row r="395" spans="1:49" ht="13.8">
      <c r="AW395" s="605" t="s">
        <v>784</v>
      </c>
    </row>
    <row r="396" spans="1:49" ht="13.8">
      <c r="AW396" s="605" t="s">
        <v>785</v>
      </c>
    </row>
    <row r="397" spans="1:49" ht="13.8">
      <c r="AW397" s="605" t="s">
        <v>786</v>
      </c>
    </row>
    <row r="398" spans="1:49" ht="13.8">
      <c r="AW398" s="605" t="s">
        <v>787</v>
      </c>
    </row>
    <row r="399" spans="1:49" ht="13.8">
      <c r="AW399" s="605" t="s">
        <v>788</v>
      </c>
    </row>
    <row r="400" spans="1:49" ht="13.8">
      <c r="AW400" s="605" t="s">
        <v>789</v>
      </c>
    </row>
    <row r="401" spans="49:49" ht="13.8">
      <c r="AW401" s="605" t="s">
        <v>790</v>
      </c>
    </row>
    <row r="402" spans="49:49" ht="13.8">
      <c r="AW402" s="605" t="s">
        <v>791</v>
      </c>
    </row>
    <row r="403" spans="49:49" ht="13.8">
      <c r="AW403" s="605" t="s">
        <v>792</v>
      </c>
    </row>
    <row r="404" spans="49:49" ht="13.8">
      <c r="AW404" s="605" t="s">
        <v>793</v>
      </c>
    </row>
    <row r="405" spans="49:49" ht="13.8">
      <c r="AW405" s="605" t="s">
        <v>794</v>
      </c>
    </row>
    <row r="406" spans="49:49" ht="13.8">
      <c r="AW406" s="605" t="s">
        <v>795</v>
      </c>
    </row>
    <row r="407" spans="49:49" ht="13.8">
      <c r="AW407" s="605" t="s">
        <v>796</v>
      </c>
    </row>
    <row r="408" spans="49:49" ht="13.8">
      <c r="AW408" s="605" t="s">
        <v>797</v>
      </c>
    </row>
    <row r="409" spans="49:49" ht="13.8">
      <c r="AW409" s="605" t="s">
        <v>798</v>
      </c>
    </row>
    <row r="410" spans="49:49" ht="13.8">
      <c r="AW410" s="605" t="s">
        <v>799</v>
      </c>
    </row>
    <row r="411" spans="49:49" ht="13.8">
      <c r="AW411" s="605" t="s">
        <v>800</v>
      </c>
    </row>
    <row r="412" spans="49:49" ht="13.8">
      <c r="AW412" s="605" t="s">
        <v>801</v>
      </c>
    </row>
    <row r="413" spans="49:49" ht="13.8">
      <c r="AW413" s="605" t="s">
        <v>802</v>
      </c>
    </row>
    <row r="414" spans="49:49" ht="13.8">
      <c r="AW414" s="605" t="s">
        <v>803</v>
      </c>
    </row>
    <row r="415" spans="49:49" ht="13.8">
      <c r="AW415" s="605" t="s">
        <v>804</v>
      </c>
    </row>
    <row r="416" spans="49:49" ht="13.8">
      <c r="AW416" s="605" t="s">
        <v>805</v>
      </c>
    </row>
    <row r="417" spans="49:49" ht="13.8">
      <c r="AW417" s="605" t="s">
        <v>806</v>
      </c>
    </row>
    <row r="418" spans="49:49" ht="13.8">
      <c r="AW418" s="605" t="s">
        <v>807</v>
      </c>
    </row>
    <row r="419" spans="49:49" ht="13.8">
      <c r="AW419" s="605" t="s">
        <v>808</v>
      </c>
    </row>
    <row r="420" spans="49:49" ht="13.8">
      <c r="AW420" s="605" t="s">
        <v>809</v>
      </c>
    </row>
    <row r="421" spans="49:49" ht="13.8">
      <c r="AW421" s="605" t="s">
        <v>810</v>
      </c>
    </row>
    <row r="422" spans="49:49" ht="13.8">
      <c r="AW422" s="605" t="s">
        <v>811</v>
      </c>
    </row>
    <row r="423" spans="49:49" ht="13.8">
      <c r="AW423" s="605" t="s">
        <v>812</v>
      </c>
    </row>
    <row r="424" spans="49:49" ht="13.8">
      <c r="AW424" s="605" t="s">
        <v>813</v>
      </c>
    </row>
    <row r="425" spans="49:49" ht="13.8">
      <c r="AW425" s="605" t="s">
        <v>814</v>
      </c>
    </row>
    <row r="426" spans="49:49" ht="13.8">
      <c r="AW426" s="605" t="s">
        <v>815</v>
      </c>
    </row>
    <row r="427" spans="49:49" ht="13.8">
      <c r="AW427" s="605" t="s">
        <v>816</v>
      </c>
    </row>
    <row r="428" spans="49:49" ht="13.8">
      <c r="AW428" s="605" t="s">
        <v>817</v>
      </c>
    </row>
    <row r="429" spans="49:49" ht="13.8">
      <c r="AW429" s="605" t="s">
        <v>818</v>
      </c>
    </row>
    <row r="430" spans="49:49" ht="13.8">
      <c r="AW430" s="605" t="s">
        <v>819</v>
      </c>
    </row>
    <row r="431" spans="49:49" ht="13.8">
      <c r="AW431" s="605" t="s">
        <v>820</v>
      </c>
    </row>
    <row r="432" spans="49:49" ht="13.8">
      <c r="AW432" s="605" t="s">
        <v>821</v>
      </c>
    </row>
    <row r="433" spans="49:49" ht="13.8">
      <c r="AW433" s="605" t="s">
        <v>822</v>
      </c>
    </row>
    <row r="434" spans="49:49" ht="13.8">
      <c r="AW434" s="605" t="s">
        <v>823</v>
      </c>
    </row>
    <row r="435" spans="49:49" ht="13.8">
      <c r="AW435" s="605" t="s">
        <v>824</v>
      </c>
    </row>
    <row r="436" spans="49:49" ht="13.8">
      <c r="AW436" s="605" t="s">
        <v>825</v>
      </c>
    </row>
    <row r="437" spans="49:49" ht="13.8">
      <c r="AW437" s="605" t="s">
        <v>826</v>
      </c>
    </row>
    <row r="438" spans="49:49" ht="13.8">
      <c r="AW438" s="605" t="s">
        <v>827</v>
      </c>
    </row>
    <row r="439" spans="49:49" ht="13.8">
      <c r="AW439" s="605" t="s">
        <v>828</v>
      </c>
    </row>
    <row r="440" spans="49:49" ht="13.8">
      <c r="AW440" s="605" t="s">
        <v>829</v>
      </c>
    </row>
    <row r="441" spans="49:49" ht="13.8">
      <c r="AW441" s="605" t="s">
        <v>830</v>
      </c>
    </row>
    <row r="442" spans="49:49" ht="13.8">
      <c r="AW442" s="605" t="s">
        <v>831</v>
      </c>
    </row>
    <row r="443" spans="49:49" ht="13.8">
      <c r="AW443" s="605" t="s">
        <v>832</v>
      </c>
    </row>
    <row r="444" spans="49:49" ht="13.8">
      <c r="AW444" s="605" t="s">
        <v>833</v>
      </c>
    </row>
    <row r="445" spans="49:49" ht="13.8">
      <c r="AW445" s="605" t="s">
        <v>834</v>
      </c>
    </row>
    <row r="446" spans="49:49" ht="13.8">
      <c r="AW446" s="605" t="s">
        <v>835</v>
      </c>
    </row>
    <row r="447" spans="49:49" ht="13.8">
      <c r="AW447" s="605" t="s">
        <v>836</v>
      </c>
    </row>
    <row r="448" spans="49:49" ht="13.8">
      <c r="AW448" s="605" t="s">
        <v>837</v>
      </c>
    </row>
    <row r="449" spans="49:49" ht="13.8">
      <c r="AW449" s="605" t="s">
        <v>838</v>
      </c>
    </row>
    <row r="450" spans="49:49" ht="13.8">
      <c r="AW450" s="605" t="s">
        <v>839</v>
      </c>
    </row>
    <row r="451" spans="49:49" ht="13.8">
      <c r="AW451" s="605" t="s">
        <v>840</v>
      </c>
    </row>
    <row r="452" spans="49:49" ht="13.8">
      <c r="AW452" s="605" t="s">
        <v>841</v>
      </c>
    </row>
    <row r="453" spans="49:49" ht="13.8">
      <c r="AW453" s="605" t="s">
        <v>842</v>
      </c>
    </row>
    <row r="454" spans="49:49" ht="13.8">
      <c r="AW454" s="605" t="s">
        <v>843</v>
      </c>
    </row>
    <row r="455" spans="49:49" ht="13.8">
      <c r="AW455" s="605" t="s">
        <v>844</v>
      </c>
    </row>
    <row r="456" spans="49:49" ht="13.8">
      <c r="AW456" s="605" t="s">
        <v>845</v>
      </c>
    </row>
    <row r="457" spans="49:49" ht="13.8">
      <c r="AW457" s="605" t="s">
        <v>846</v>
      </c>
    </row>
    <row r="458" spans="49:49" ht="13.8">
      <c r="AW458" s="605" t="s">
        <v>847</v>
      </c>
    </row>
    <row r="459" spans="49:49" ht="13.8">
      <c r="AW459" s="605" t="s">
        <v>848</v>
      </c>
    </row>
    <row r="460" spans="49:49" ht="13.8">
      <c r="AW460" s="605" t="s">
        <v>849</v>
      </c>
    </row>
    <row r="461" spans="49:49" ht="13.8">
      <c r="AW461" s="605" t="s">
        <v>850</v>
      </c>
    </row>
    <row r="462" spans="49:49" ht="13.8">
      <c r="AW462" s="605" t="s">
        <v>851</v>
      </c>
    </row>
    <row r="463" spans="49:49" ht="13.8">
      <c r="AW463" s="605" t="s">
        <v>852</v>
      </c>
    </row>
    <row r="464" spans="49:49" ht="13.8">
      <c r="AW464" s="605" t="s">
        <v>853</v>
      </c>
    </row>
    <row r="465" spans="49:49" ht="13.8">
      <c r="AW465" s="605" t="s">
        <v>854</v>
      </c>
    </row>
    <row r="466" spans="49:49" ht="13.8">
      <c r="AW466" s="605" t="s">
        <v>855</v>
      </c>
    </row>
    <row r="467" spans="49:49" ht="13.8">
      <c r="AW467" s="605" t="s">
        <v>856</v>
      </c>
    </row>
    <row r="468" spans="49:49" ht="13.8">
      <c r="AW468" s="605" t="s">
        <v>857</v>
      </c>
    </row>
    <row r="469" spans="49:49" ht="13.8">
      <c r="AW469" s="605" t="s">
        <v>858</v>
      </c>
    </row>
    <row r="470" spans="49:49" ht="13.8">
      <c r="AW470" s="605" t="s">
        <v>859</v>
      </c>
    </row>
    <row r="471" spans="49:49" ht="13.8">
      <c r="AW471" s="605" t="s">
        <v>860</v>
      </c>
    </row>
    <row r="472" spans="49:49" ht="13.8">
      <c r="AW472" s="605" t="s">
        <v>861</v>
      </c>
    </row>
    <row r="473" spans="49:49" ht="13.8">
      <c r="AW473" s="605" t="s">
        <v>862</v>
      </c>
    </row>
    <row r="474" spans="49:49" ht="13.8">
      <c r="AW474" s="605" t="s">
        <v>863</v>
      </c>
    </row>
    <row r="475" spans="49:49" ht="13.8">
      <c r="AW475" s="605" t="s">
        <v>864</v>
      </c>
    </row>
    <row r="476" spans="49:49" ht="13.8">
      <c r="AW476" s="605" t="s">
        <v>865</v>
      </c>
    </row>
    <row r="477" spans="49:49" ht="13.8">
      <c r="AW477" s="605" t="s">
        <v>866</v>
      </c>
    </row>
    <row r="478" spans="49:49" ht="13.8">
      <c r="AW478" s="605" t="s">
        <v>867</v>
      </c>
    </row>
    <row r="479" spans="49:49" ht="13.8">
      <c r="AW479" s="605" t="s">
        <v>868</v>
      </c>
    </row>
    <row r="480" spans="49:49" ht="13.8">
      <c r="AW480" s="605" t="s">
        <v>869</v>
      </c>
    </row>
    <row r="481" spans="49:49" ht="13.8">
      <c r="AW481" s="605" t="s">
        <v>870</v>
      </c>
    </row>
    <row r="482" spans="49:49" ht="13.8">
      <c r="AW482" s="605" t="s">
        <v>871</v>
      </c>
    </row>
    <row r="483" spans="49:49" ht="13.8">
      <c r="AW483" s="605" t="s">
        <v>872</v>
      </c>
    </row>
    <row r="484" spans="49:49" ht="13.8">
      <c r="AW484" s="605" t="s">
        <v>873</v>
      </c>
    </row>
    <row r="485" spans="49:49" ht="13.8">
      <c r="AW485" s="605" t="s">
        <v>874</v>
      </c>
    </row>
    <row r="486" spans="49:49" ht="13.8">
      <c r="AW486" s="605" t="s">
        <v>875</v>
      </c>
    </row>
    <row r="487" spans="49:49" ht="13.8">
      <c r="AW487" s="605" t="s">
        <v>876</v>
      </c>
    </row>
    <row r="488" spans="49:49" ht="13.8">
      <c r="AW488" s="605" t="s">
        <v>877</v>
      </c>
    </row>
    <row r="489" spans="49:49" ht="13.8">
      <c r="AW489" s="605" t="s">
        <v>878</v>
      </c>
    </row>
    <row r="490" spans="49:49" ht="13.8">
      <c r="AW490" s="605" t="s">
        <v>879</v>
      </c>
    </row>
    <row r="491" spans="49:49" ht="13.8">
      <c r="AW491" s="605" t="s">
        <v>880</v>
      </c>
    </row>
    <row r="492" spans="49:49" ht="13.8">
      <c r="AW492" s="605" t="s">
        <v>881</v>
      </c>
    </row>
    <row r="493" spans="49:49" ht="13.8">
      <c r="AW493" s="605" t="s">
        <v>882</v>
      </c>
    </row>
    <row r="494" spans="49:49" ht="13.8">
      <c r="AW494" s="605" t="s">
        <v>883</v>
      </c>
    </row>
    <row r="495" spans="49:49" ht="13.8">
      <c r="AW495" s="605" t="s">
        <v>884</v>
      </c>
    </row>
    <row r="496" spans="49:49" ht="13.8">
      <c r="AW496" s="605" t="s">
        <v>885</v>
      </c>
    </row>
    <row r="497" spans="49:49" ht="13.8">
      <c r="AW497" s="605" t="s">
        <v>886</v>
      </c>
    </row>
    <row r="498" spans="49:49" ht="13.8">
      <c r="AW498" s="605" t="s">
        <v>887</v>
      </c>
    </row>
    <row r="499" spans="49:49" ht="13.8">
      <c r="AW499" s="605" t="s">
        <v>888</v>
      </c>
    </row>
    <row r="500" spans="49:49" ht="13.8">
      <c r="AW500" s="605" t="s">
        <v>889</v>
      </c>
    </row>
    <row r="501" spans="49:49" ht="13.8">
      <c r="AW501" s="605" t="s">
        <v>890</v>
      </c>
    </row>
    <row r="502" spans="49:49" ht="13.8">
      <c r="AW502" s="605" t="s">
        <v>891</v>
      </c>
    </row>
    <row r="503" spans="49:49" ht="13.8">
      <c r="AW503" s="605" t="s">
        <v>892</v>
      </c>
    </row>
    <row r="504" spans="49:49" ht="13.8">
      <c r="AW504" s="605" t="s">
        <v>893</v>
      </c>
    </row>
    <row r="505" spans="49:49" ht="13.8">
      <c r="AW505" s="605" t="s">
        <v>894</v>
      </c>
    </row>
    <row r="506" spans="49:49" ht="13.8">
      <c r="AW506" s="605" t="s">
        <v>895</v>
      </c>
    </row>
    <row r="507" spans="49:49" ht="13.8">
      <c r="AW507" s="605" t="s">
        <v>896</v>
      </c>
    </row>
    <row r="508" spans="49:49" ht="13.8">
      <c r="AW508" s="605" t="s">
        <v>897</v>
      </c>
    </row>
    <row r="509" spans="49:49" ht="13.8">
      <c r="AW509" s="605" t="s">
        <v>898</v>
      </c>
    </row>
    <row r="510" spans="49:49" ht="13.8">
      <c r="AW510" s="605" t="s">
        <v>899</v>
      </c>
    </row>
    <row r="511" spans="49:49" ht="13.8">
      <c r="AW511" s="605" t="s">
        <v>900</v>
      </c>
    </row>
  </sheetData>
  <protectedRanges>
    <protectedRange sqref="D124:AQ125" name="Onjetivos Específicos_1_1_1_1"/>
    <protectedRange sqref="J131:S136" name="Productos_1_1_1_1"/>
    <protectedRange sqref="J137:S138" name="Productos_1_1_1_1_2"/>
    <protectedRange sqref="J141:S141" name="Resultados Mejorar gestion compras_1_1_1"/>
    <protectedRange sqref="J141:S141" name="Resultados Mejorar gestión Compras_1_1_1"/>
    <protectedRange sqref="J143:S145" name="Resultados Calidad Tiempo productividad_1_1_1"/>
    <protectedRange sqref="J143:S145" name="Resultados Cal Tiempo productividad_1_1_1"/>
    <protectedRange sqref="T223:Y228" name="Cronograma hora 6_2_1_1_1"/>
    <protectedRange sqref="D228:R228" name="Cronograma actividades 3_1_2_1"/>
    <protectedRange sqref="D226:D227 E225:R227" name="Cronograma Actividad 6_1_2_1"/>
    <protectedRange sqref="D223:R224" name="Cronograma Actividad 5_1_1_1_1"/>
    <protectedRange sqref="D181:R181" name="Cronograma Actividad0_1_1_1"/>
    <protectedRange sqref="D182:R182" name="Cronograma Actividad 4_1_1_1_1"/>
    <protectedRange sqref="D183:R183" name="Cronograma Actividad 6_1_1_1_1"/>
    <protectedRange sqref="Y181:Y186" name="Cronograma hora 6_2_1_1_1_1"/>
    <protectedRange sqref="V181:X186" name="Cronograma hora 6_2_1_1_1_2"/>
    <protectedRange sqref="T181:U186" name="Cronograma Horas 2_1_1_1_1_2"/>
    <protectedRange sqref="D192:R192" name="Cronograma Actividades 2_1_3_1"/>
    <protectedRange sqref="E190:R191 D191" name="Cronograma Actividad 6_1_2_1_1"/>
    <protectedRange sqref="D188:R189" name="Cronograma Actividad 5_1_1_1_1_1"/>
    <protectedRange sqref="T188:T193" name="Cronograma Horas 2_1_1_1_1"/>
    <protectedRange sqref="V188:X193" name="Cronograma hora 6_2_1_1_1_1_1"/>
    <protectedRange sqref="U188:U193" name="Cronograma Horas 2_1_1_1_1_1"/>
    <protectedRange sqref="E197:R199 D198:D199" name="Cronograma Actividad 6_1_2_1_2"/>
    <protectedRange sqref="D195:R196" name="Cronograma Actividad 5_1_1_1_1_2"/>
    <protectedRange sqref="AB195:AB200 Z195:AA195 V195:W200 X196:AA200" name="Cronograma hora 6_2_1_1_1_3"/>
    <protectedRange sqref="T195:U200 X195:Y195" name="Cronograma Horas 2_1_1_1_1_3"/>
    <protectedRange sqref="D205:R205" name="Cronograma Actividad 4_1_3_1"/>
    <protectedRange sqref="E204:R204" name="Cronograma Actividad 6_1_2_1_3"/>
    <protectedRange sqref="D202:R203" name="Cronograma Actividad 5_1_1_1_1_3"/>
    <protectedRange sqref="V202:AA206" name="Cronograma hora 6_2_1_1_1_4"/>
    <protectedRange sqref="T202:U206" name="Cronograma Horas 2_1_1_1_1_4"/>
    <protectedRange sqref="D219:R221" name="Cronograma Actividad 5_1_2_1"/>
    <protectedRange sqref="D216:R216 D217:D218 E218:R218" name="Cronograma Actividad 4_1_2_1_1"/>
  </protectedRanges>
  <mergeCells count="890">
    <mergeCell ref="L20:S20"/>
    <mergeCell ref="W20:AC20"/>
    <mergeCell ref="I16:M16"/>
    <mergeCell ref="AG20:AQ20"/>
    <mergeCell ref="AG24:AQ24"/>
    <mergeCell ref="AG28:AQ28"/>
    <mergeCell ref="L37:M37"/>
    <mergeCell ref="D20:I20"/>
    <mergeCell ref="Z24:AF27"/>
    <mergeCell ref="Z28:AF28"/>
    <mergeCell ref="C28:J28"/>
    <mergeCell ref="B32:G32"/>
    <mergeCell ref="C24:J27"/>
    <mergeCell ref="K24:R27"/>
    <mergeCell ref="S24:Y27"/>
    <mergeCell ref="U18:Y18"/>
    <mergeCell ref="Z18:AD18"/>
    <mergeCell ref="S28:Y28"/>
    <mergeCell ref="P35:Q35"/>
    <mergeCell ref="I36:K36"/>
    <mergeCell ref="L36:M36"/>
    <mergeCell ref="I37:K37"/>
    <mergeCell ref="P37:Q37"/>
    <mergeCell ref="AV190:AV191"/>
    <mergeCell ref="AU191:AU192"/>
    <mergeCell ref="AI76:AK76"/>
    <mergeCell ref="H160:Q160"/>
    <mergeCell ref="J151:S151"/>
    <mergeCell ref="T153:AQ153"/>
    <mergeCell ref="F96:H99"/>
    <mergeCell ref="AA89:AQ91"/>
    <mergeCell ref="AI77:AM77"/>
    <mergeCell ref="AI78:AM78"/>
    <mergeCell ref="C93:J93"/>
    <mergeCell ref="C81:K81"/>
    <mergeCell ref="C82:K82"/>
    <mergeCell ref="B85:O85"/>
    <mergeCell ref="AC100:AI101"/>
    <mergeCell ref="AC99:AI99"/>
    <mergeCell ref="AC78:AG78"/>
    <mergeCell ref="W76:Y76"/>
    <mergeCell ref="T133:AQ133"/>
    <mergeCell ref="J133:S133"/>
    <mergeCell ref="C141:C145"/>
    <mergeCell ref="M98:N99"/>
    <mergeCell ref="Y100:AB101"/>
    <mergeCell ref="I146:S146"/>
    <mergeCell ref="T130:AQ130"/>
    <mergeCell ref="J130:S130"/>
    <mergeCell ref="D127:AQ127"/>
    <mergeCell ref="J137:S137"/>
    <mergeCell ref="T142:Y142"/>
    <mergeCell ref="C84:G84"/>
    <mergeCell ref="Z103:AC103"/>
    <mergeCell ref="J154:S156"/>
    <mergeCell ref="J148:S148"/>
    <mergeCell ref="Z143:AE143"/>
    <mergeCell ref="T139:AQ139"/>
    <mergeCell ref="T140:AQ140"/>
    <mergeCell ref="D141:H145"/>
    <mergeCell ref="J145:S145"/>
    <mergeCell ref="T145:Y145"/>
    <mergeCell ref="AF144:AK144"/>
    <mergeCell ref="J136:S136"/>
    <mergeCell ref="J143:S143"/>
    <mergeCell ref="AL142:AQ142"/>
    <mergeCell ref="T141:Y141"/>
    <mergeCell ref="AF141:AK141"/>
    <mergeCell ref="AL141:AQ141"/>
    <mergeCell ref="Z144:AE144"/>
    <mergeCell ref="T144:Y144"/>
    <mergeCell ref="AC146:AE146"/>
    <mergeCell ref="AF146:AQ146"/>
    <mergeCell ref="W149:Y149"/>
    <mergeCell ref="T149:V149"/>
    <mergeCell ref="AF149:AQ149"/>
    <mergeCell ref="AC149:AE149"/>
    <mergeCell ref="C146:C158"/>
    <mergeCell ref="T137:AQ137"/>
    <mergeCell ref="AF145:AK145"/>
    <mergeCell ref="Z142:AE142"/>
    <mergeCell ref="AF142:AK142"/>
    <mergeCell ref="Z141:AE141"/>
    <mergeCell ref="AL144:AQ144"/>
    <mergeCell ref="AF143:AK143"/>
    <mergeCell ref="AL143:AQ143"/>
    <mergeCell ref="J144:S144"/>
    <mergeCell ref="D131:H140"/>
    <mergeCell ref="T138:AQ138"/>
    <mergeCell ref="J140:S140"/>
    <mergeCell ref="J139:S139"/>
    <mergeCell ref="AC148:AE148"/>
    <mergeCell ref="J134:S134"/>
    <mergeCell ref="D177:R177"/>
    <mergeCell ref="Z175:AA175"/>
    <mergeCell ref="AF150:AQ150"/>
    <mergeCell ref="AF148:AQ148"/>
    <mergeCell ref="W150:Y150"/>
    <mergeCell ref="Z147:AB147"/>
    <mergeCell ref="T150:V150"/>
    <mergeCell ref="Z149:AB149"/>
    <mergeCell ref="W148:Y148"/>
    <mergeCell ref="W147:Y147"/>
    <mergeCell ref="AC150:AE150"/>
    <mergeCell ref="Z148:AB148"/>
    <mergeCell ref="T147:V147"/>
    <mergeCell ref="T148:V148"/>
    <mergeCell ref="AC147:AE147"/>
    <mergeCell ref="AN175:AO175"/>
    <mergeCell ref="AD175:AE175"/>
    <mergeCell ref="AF175:AG175"/>
    <mergeCell ref="AK164:AL164"/>
    <mergeCell ref="I164:V164"/>
    <mergeCell ref="D146:H158"/>
    <mergeCell ref="J158:N158"/>
    <mergeCell ref="J153:M153"/>
    <mergeCell ref="J149:S149"/>
    <mergeCell ref="C119:N119"/>
    <mergeCell ref="AA82:AO82"/>
    <mergeCell ref="C96:E99"/>
    <mergeCell ref="W78:AA78"/>
    <mergeCell ref="AC77:AG77"/>
    <mergeCell ref="AL68:AQ69"/>
    <mergeCell ref="C80:K80"/>
    <mergeCell ref="Z85:AC85"/>
    <mergeCell ref="S85:V85"/>
    <mergeCell ref="L82:Z82"/>
    <mergeCell ref="B105:AR105"/>
    <mergeCell ref="AK54:AQ54"/>
    <mergeCell ref="AK56:AQ56"/>
    <mergeCell ref="Z76:AB76"/>
    <mergeCell ref="AC70:AE70"/>
    <mergeCell ref="L81:Z81"/>
    <mergeCell ref="AL67:AQ67"/>
    <mergeCell ref="AK58:AQ58"/>
    <mergeCell ref="AD58:AJ58"/>
    <mergeCell ref="AF68:AH68"/>
    <mergeCell ref="W69:Y69"/>
    <mergeCell ref="G308:J308"/>
    <mergeCell ref="D302:N302"/>
    <mergeCell ref="AN298:AQ298"/>
    <mergeCell ref="AN303:AQ303"/>
    <mergeCell ref="AD303:AF303"/>
    <mergeCell ref="AL303:AM303"/>
    <mergeCell ref="AD299:AF299"/>
    <mergeCell ref="D303:N303"/>
    <mergeCell ref="U303:W303"/>
    <mergeCell ref="X303:Z303"/>
    <mergeCell ref="AA303:AC303"/>
    <mergeCell ref="C306:U306"/>
    <mergeCell ref="V306:AQ306"/>
    <mergeCell ref="AJ298:AK298"/>
    <mergeCell ref="AL298:AM298"/>
    <mergeCell ref="D299:N299"/>
    <mergeCell ref="X299:Z299"/>
    <mergeCell ref="U298:W298"/>
    <mergeCell ref="U299:W299"/>
    <mergeCell ref="O299:Q299"/>
    <mergeCell ref="R300:T300"/>
    <mergeCell ref="AJ299:AK299"/>
    <mergeCell ref="D301:N301"/>
    <mergeCell ref="O300:Q300"/>
    <mergeCell ref="V16:AO16"/>
    <mergeCell ref="B10:AR10"/>
    <mergeCell ref="AF258:AI258"/>
    <mergeCell ref="AB259:AD259"/>
    <mergeCell ref="AF259:AH259"/>
    <mergeCell ref="Y259:AA259"/>
    <mergeCell ref="AF260:AH260"/>
    <mergeCell ref="AB263:AD263"/>
    <mergeCell ref="M263:N263"/>
    <mergeCell ref="Y263:AA263"/>
    <mergeCell ref="AA14:AQ14"/>
    <mergeCell ref="AG11:AJ11"/>
    <mergeCell ref="C45:V45"/>
    <mergeCell ref="W58:AC58"/>
    <mergeCell ref="C59:V59"/>
    <mergeCell ref="C52:V52"/>
    <mergeCell ref="C53:V53"/>
    <mergeCell ref="C54:V54"/>
    <mergeCell ref="Z70:AB70"/>
    <mergeCell ref="T146:V146"/>
    <mergeCell ref="W146:Y146"/>
    <mergeCell ref="C123:N123"/>
    <mergeCell ref="D125:AQ125"/>
    <mergeCell ref="AG103:AJ103"/>
    <mergeCell ref="P36:Q36"/>
    <mergeCell ref="H32:V32"/>
    <mergeCell ref="I34:K34"/>
    <mergeCell ref="T34:AD34"/>
    <mergeCell ref="AK49:AQ49"/>
    <mergeCell ref="C41:V42"/>
    <mergeCell ref="C43:V43"/>
    <mergeCell ref="L34:M34"/>
    <mergeCell ref="C35:G35"/>
    <mergeCell ref="C36:G36"/>
    <mergeCell ref="C37:G37"/>
    <mergeCell ref="I35:K35"/>
    <mergeCell ref="C34:G34"/>
    <mergeCell ref="P34:Q34"/>
    <mergeCell ref="L35:M35"/>
    <mergeCell ref="C47:V47"/>
    <mergeCell ref="B7:AR7"/>
    <mergeCell ref="C8:AQ8"/>
    <mergeCell ref="B14:C14"/>
    <mergeCell ref="D14:P14"/>
    <mergeCell ref="C74:V74"/>
    <mergeCell ref="W74:Y74"/>
    <mergeCell ref="C72:V72"/>
    <mergeCell ref="I38:K38"/>
    <mergeCell ref="AF70:AH70"/>
    <mergeCell ref="AI70:AK70"/>
    <mergeCell ref="Z69:AB69"/>
    <mergeCell ref="C70:V70"/>
    <mergeCell ref="AF69:AH69"/>
    <mergeCell ref="AI69:AK69"/>
    <mergeCell ref="K28:R28"/>
    <mergeCell ref="AF18:AI18"/>
    <mergeCell ref="AL18:AQ18"/>
    <mergeCell ref="B11:O11"/>
    <mergeCell ref="S11:V11"/>
    <mergeCell ref="Z11:AC11"/>
    <mergeCell ref="K21:AQ21"/>
    <mergeCell ref="C39:AQ39"/>
    <mergeCell ref="AK42:AQ42"/>
    <mergeCell ref="C50:V50"/>
    <mergeCell ref="C79:K79"/>
    <mergeCell ref="Z73:AB73"/>
    <mergeCell ref="AK46:AQ46"/>
    <mergeCell ref="AK48:AQ48"/>
    <mergeCell ref="C49:V49"/>
    <mergeCell ref="AK55:AQ55"/>
    <mergeCell ref="AK52:AQ52"/>
    <mergeCell ref="AK53:AQ53"/>
    <mergeCell ref="AK50:AQ50"/>
    <mergeCell ref="AK51:AQ51"/>
    <mergeCell ref="C55:V55"/>
    <mergeCell ref="AK47:AQ47"/>
    <mergeCell ref="C46:V46"/>
    <mergeCell ref="C73:V73"/>
    <mergeCell ref="AC73:AE73"/>
    <mergeCell ref="W72:Y72"/>
    <mergeCell ref="Z72:AB72"/>
    <mergeCell ref="C76:V76"/>
    <mergeCell ref="W65:AC65"/>
    <mergeCell ref="W66:AC66"/>
    <mergeCell ref="C51:V51"/>
    <mergeCell ref="C56:V56"/>
    <mergeCell ref="W62:AC62"/>
    <mergeCell ref="C68:V68"/>
    <mergeCell ref="AG85:AJ85"/>
    <mergeCell ref="AC68:AE68"/>
    <mergeCell ref="W70:Y70"/>
    <mergeCell ref="C75:V75"/>
    <mergeCell ref="AJ270:AL270"/>
    <mergeCell ref="AN270:AP270"/>
    <mergeCell ref="AF268:AH268"/>
    <mergeCell ref="AB268:AD268"/>
    <mergeCell ref="AJ268:AL268"/>
    <mergeCell ref="U261:W261"/>
    <mergeCell ref="M260:N260"/>
    <mergeCell ref="O260:P260"/>
    <mergeCell ref="Q267:S267"/>
    <mergeCell ref="Y266:AA266"/>
    <mergeCell ref="M265:N265"/>
    <mergeCell ref="M264:N264"/>
    <mergeCell ref="M266:N266"/>
    <mergeCell ref="Y269:AA269"/>
    <mergeCell ref="AF263:AH263"/>
    <mergeCell ref="AN269:AP269"/>
    <mergeCell ref="Y268:AA268"/>
    <mergeCell ref="AN266:AP266"/>
    <mergeCell ref="AJ266:AL266"/>
    <mergeCell ref="AF266:AH266"/>
    <mergeCell ref="AF222:AG222"/>
    <mergeCell ref="D160:G172"/>
    <mergeCell ref="D194:R194"/>
    <mergeCell ref="O258:P259"/>
    <mergeCell ref="U258:X258"/>
    <mergeCell ref="D209:R209"/>
    <mergeCell ref="D263:K263"/>
    <mergeCell ref="D204:R204"/>
    <mergeCell ref="C256:AQ256"/>
    <mergeCell ref="D201:R201"/>
    <mergeCell ref="D202:R202"/>
    <mergeCell ref="Q254:T254"/>
    <mergeCell ref="AN263:AP263"/>
    <mergeCell ref="U263:W263"/>
    <mergeCell ref="AN260:AP260"/>
    <mergeCell ref="M257:S257"/>
    <mergeCell ref="U257:AQ257"/>
    <mergeCell ref="D206:R206"/>
    <mergeCell ref="D207:R207"/>
    <mergeCell ref="D208:R208"/>
    <mergeCell ref="AF262:AH262"/>
    <mergeCell ref="AB261:AD261"/>
    <mergeCell ref="Y261:AA261"/>
    <mergeCell ref="M262:N262"/>
    <mergeCell ref="AF270:AH270"/>
    <mergeCell ref="AJ294:AK294"/>
    <mergeCell ref="AG293:AI293"/>
    <mergeCell ref="AG294:AI294"/>
    <mergeCell ref="AD295:AF295"/>
    <mergeCell ref="AG295:AI295"/>
    <mergeCell ref="AA295:AC295"/>
    <mergeCell ref="U279:AA279"/>
    <mergeCell ref="AL295:AM295"/>
    <mergeCell ref="AD280:AJ280"/>
    <mergeCell ref="X275:AA275"/>
    <mergeCell ref="U280:AA280"/>
    <mergeCell ref="W286:AJ286"/>
    <mergeCell ref="W288:AA288"/>
    <mergeCell ref="AE288:AJ288"/>
    <mergeCell ref="AG292:AI292"/>
    <mergeCell ref="X294:Z294"/>
    <mergeCell ref="C290:AQ290"/>
    <mergeCell ref="AL293:AM293"/>
    <mergeCell ref="AN293:AQ293"/>
    <mergeCell ref="AA294:AC294"/>
    <mergeCell ref="AN294:AQ294"/>
    <mergeCell ref="AN295:AQ295"/>
    <mergeCell ref="J286:R286"/>
    <mergeCell ref="O263:P263"/>
    <mergeCell ref="AJ265:AL265"/>
    <mergeCell ref="AN265:AP265"/>
    <mergeCell ref="Q265:S265"/>
    <mergeCell ref="AN264:AP264"/>
    <mergeCell ref="AN268:AP268"/>
    <mergeCell ref="Y264:AA264"/>
    <mergeCell ref="AF261:AH261"/>
    <mergeCell ref="Q258:S259"/>
    <mergeCell ref="AB266:AD266"/>
    <mergeCell ref="Q266:S266"/>
    <mergeCell ref="U265:W265"/>
    <mergeCell ref="Y265:AA265"/>
    <mergeCell ref="AJ262:AL262"/>
    <mergeCell ref="AN262:AP262"/>
    <mergeCell ref="AB262:AD262"/>
    <mergeCell ref="Q264:S264"/>
    <mergeCell ref="U264:W264"/>
    <mergeCell ref="AF264:AH264"/>
    <mergeCell ref="AB264:AD264"/>
    <mergeCell ref="AF269:AH269"/>
    <mergeCell ref="AJ269:AL269"/>
    <mergeCell ref="AF267:AH267"/>
    <mergeCell ref="AN267:AP267"/>
    <mergeCell ref="U266:W266"/>
    <mergeCell ref="U267:W267"/>
    <mergeCell ref="U269:W269"/>
    <mergeCell ref="AB269:AD269"/>
    <mergeCell ref="U259:W259"/>
    <mergeCell ref="AJ263:AL263"/>
    <mergeCell ref="AJ260:AL260"/>
    <mergeCell ref="AJ261:AL261"/>
    <mergeCell ref="AN258:AQ258"/>
    <mergeCell ref="AN259:AP259"/>
    <mergeCell ref="AJ258:AM258"/>
    <mergeCell ref="M258:N259"/>
    <mergeCell ref="Q262:S262"/>
    <mergeCell ref="Q260:S260"/>
    <mergeCell ref="Q261:S261"/>
    <mergeCell ref="U262:W262"/>
    <mergeCell ref="M261:N261"/>
    <mergeCell ref="O261:P261"/>
    <mergeCell ref="AB260:AD260"/>
    <mergeCell ref="U260:W260"/>
    <mergeCell ref="Y260:AA260"/>
    <mergeCell ref="Y262:AA262"/>
    <mergeCell ref="AN261:AP261"/>
    <mergeCell ref="AJ259:AL259"/>
    <mergeCell ref="O262:P262"/>
    <mergeCell ref="C175:C176"/>
    <mergeCell ref="Z146:AB146"/>
    <mergeCell ref="C160:C172"/>
    <mergeCell ref="D176:R176"/>
    <mergeCell ref="T175:U175"/>
    <mergeCell ref="AL175:AM175"/>
    <mergeCell ref="D215:R215"/>
    <mergeCell ref="D216:R216"/>
    <mergeCell ref="D227:R227"/>
    <mergeCell ref="D221:R221"/>
    <mergeCell ref="D222:R222"/>
    <mergeCell ref="D223:R223"/>
    <mergeCell ref="D224:R224"/>
    <mergeCell ref="D225:R225"/>
    <mergeCell ref="D226:R226"/>
    <mergeCell ref="D220:R220"/>
    <mergeCell ref="D217:R217"/>
    <mergeCell ref="D218:R218"/>
    <mergeCell ref="D219:R219"/>
    <mergeCell ref="D191:K191"/>
    <mergeCell ref="D192:K192"/>
    <mergeCell ref="D178:R178"/>
    <mergeCell ref="D179:R179"/>
    <mergeCell ref="D180:R180"/>
    <mergeCell ref="V175:W175"/>
    <mergeCell ref="X175:Y175"/>
    <mergeCell ref="AB175:AC175"/>
    <mergeCell ref="AF147:AQ147"/>
    <mergeCell ref="AL145:AQ145"/>
    <mergeCell ref="AP175:AQ175"/>
    <mergeCell ref="J147:S147"/>
    <mergeCell ref="J150:S150"/>
    <mergeCell ref="T151:AQ151"/>
    <mergeCell ref="T154:AQ156"/>
    <mergeCell ref="AH175:AI175"/>
    <mergeCell ref="AJ175:AK175"/>
    <mergeCell ref="H166:AO167"/>
    <mergeCell ref="I169:V170"/>
    <mergeCell ref="AK170:AL170"/>
    <mergeCell ref="S175:S176"/>
    <mergeCell ref="D175:R175"/>
    <mergeCell ref="I165:Y165"/>
    <mergeCell ref="I171:Y171"/>
    <mergeCell ref="T158:AQ158"/>
    <mergeCell ref="T157:AQ157"/>
    <mergeCell ref="H161:AO162"/>
    <mergeCell ref="J157:N157"/>
    <mergeCell ref="Z150:AB150"/>
    <mergeCell ref="D181:R181"/>
    <mergeCell ref="R295:T295"/>
    <mergeCell ref="O295:Q295"/>
    <mergeCell ref="U293:W293"/>
    <mergeCell ref="U294:W294"/>
    <mergeCell ref="X292:Z292"/>
    <mergeCell ref="M269:N269"/>
    <mergeCell ref="U273:W273"/>
    <mergeCell ref="C273:K273"/>
    <mergeCell ref="O292:Q292"/>
    <mergeCell ref="U270:W270"/>
    <mergeCell ref="Y270:AA270"/>
    <mergeCell ref="Q270:S270"/>
    <mergeCell ref="O293:Q293"/>
    <mergeCell ref="D294:N294"/>
    <mergeCell ref="E279:R279"/>
    <mergeCell ref="C284:AQ284"/>
    <mergeCell ref="AN292:AQ292"/>
    <mergeCell ref="X254:AA254"/>
    <mergeCell ref="Y258:AE258"/>
    <mergeCell ref="B255:AR255"/>
    <mergeCell ref="B254:F254"/>
    <mergeCell ref="J254:M254"/>
    <mergeCell ref="C257:K259"/>
    <mergeCell ref="O96:U97"/>
    <mergeCell ref="M101:N101"/>
    <mergeCell ref="P101:Q101"/>
    <mergeCell ref="I96:L99"/>
    <mergeCell ref="AC69:AE69"/>
    <mergeCell ref="Z68:AB68"/>
    <mergeCell ref="J141:S141"/>
    <mergeCell ref="T143:Y143"/>
    <mergeCell ref="U98:U99"/>
    <mergeCell ref="T98:T99"/>
    <mergeCell ref="V99:X99"/>
    <mergeCell ref="W100:W101"/>
    <mergeCell ref="J142:S142"/>
    <mergeCell ref="B103:O103"/>
    <mergeCell ref="S103:V103"/>
    <mergeCell ref="J138:S138"/>
    <mergeCell ref="T135:AQ135"/>
    <mergeCell ref="AJ96:AQ97"/>
    <mergeCell ref="M96:N97"/>
    <mergeCell ref="K93:R93"/>
    <mergeCell ref="AH84:AQ84"/>
    <mergeCell ref="S93:T93"/>
    <mergeCell ref="C117:AQ118"/>
    <mergeCell ref="C111:AQ114"/>
    <mergeCell ref="AN296:AQ296"/>
    <mergeCell ref="D297:N297"/>
    <mergeCell ref="R297:T297"/>
    <mergeCell ref="AJ297:AK297"/>
    <mergeCell ref="AD294:AF294"/>
    <mergeCell ref="AL299:AM299"/>
    <mergeCell ref="X296:Z296"/>
    <mergeCell ref="AA296:AC296"/>
    <mergeCell ref="AD296:AF296"/>
    <mergeCell ref="AD297:AF297"/>
    <mergeCell ref="AG297:AI297"/>
    <mergeCell ref="X297:Z297"/>
    <mergeCell ref="AG296:AI296"/>
    <mergeCell ref="D296:N296"/>
    <mergeCell ref="O294:Q294"/>
    <mergeCell ref="R294:T294"/>
    <mergeCell ref="D300:N300"/>
    <mergeCell ref="AA301:AC301"/>
    <mergeCell ref="AD301:AF301"/>
    <mergeCell ref="AG301:AI301"/>
    <mergeCell ref="AD300:AF300"/>
    <mergeCell ref="AG300:AI300"/>
    <mergeCell ref="AA300:AC300"/>
    <mergeCell ref="X301:Z301"/>
    <mergeCell ref="AL297:AM297"/>
    <mergeCell ref="M273:N273"/>
    <mergeCell ref="Y273:AA273"/>
    <mergeCell ref="Q273:S273"/>
    <mergeCell ref="X293:Z293"/>
    <mergeCell ref="J275:M275"/>
    <mergeCell ref="AJ293:AK293"/>
    <mergeCell ref="AL294:AM294"/>
    <mergeCell ref="C277:AQ277"/>
    <mergeCell ref="AN273:AP273"/>
    <mergeCell ref="O273:P273"/>
    <mergeCell ref="AL292:AM292"/>
    <mergeCell ref="B276:AR276"/>
    <mergeCell ref="AD281:AJ281"/>
    <mergeCell ref="AD279:AJ279"/>
    <mergeCell ref="AF273:AH273"/>
    <mergeCell ref="AJ273:AL273"/>
    <mergeCell ref="U292:W292"/>
    <mergeCell ref="B275:F275"/>
    <mergeCell ref="D293:N293"/>
    <mergeCell ref="R293:T293"/>
    <mergeCell ref="AA293:AC293"/>
    <mergeCell ref="D188:R188"/>
    <mergeCell ref="D197:R197"/>
    <mergeCell ref="D187:R187"/>
    <mergeCell ref="D182:R182"/>
    <mergeCell ref="D184:R184"/>
    <mergeCell ref="D186:R186"/>
    <mergeCell ref="D205:R205"/>
    <mergeCell ref="D183:R183"/>
    <mergeCell ref="D185:R185"/>
    <mergeCell ref="D203:R203"/>
    <mergeCell ref="D198:R198"/>
    <mergeCell ref="D199:R199"/>
    <mergeCell ref="D200:R200"/>
    <mergeCell ref="D189:R189"/>
    <mergeCell ref="D195:R195"/>
    <mergeCell ref="D196:R196"/>
    <mergeCell ref="D190:R190"/>
    <mergeCell ref="D247:R247"/>
    <mergeCell ref="D248:R248"/>
    <mergeCell ref="D229:R229"/>
    <mergeCell ref="D230:R230"/>
    <mergeCell ref="D231:R231"/>
    <mergeCell ref="D232:R232"/>
    <mergeCell ref="D241:R241"/>
    <mergeCell ref="D242:R242"/>
    <mergeCell ref="D252:R252"/>
    <mergeCell ref="D243:R243"/>
    <mergeCell ref="D244:R244"/>
    <mergeCell ref="D237:R237"/>
    <mergeCell ref="D238:R238"/>
    <mergeCell ref="D239:R239"/>
    <mergeCell ref="D240:R240"/>
    <mergeCell ref="D233:R233"/>
    <mergeCell ref="D249:R249"/>
    <mergeCell ref="D250:R250"/>
    <mergeCell ref="D213:R213"/>
    <mergeCell ref="D214:R214"/>
    <mergeCell ref="D193:R193"/>
    <mergeCell ref="D211:R211"/>
    <mergeCell ref="D212:R212"/>
    <mergeCell ref="D210:R210"/>
    <mergeCell ref="D245:R245"/>
    <mergeCell ref="D246:R246"/>
    <mergeCell ref="D234:R234"/>
    <mergeCell ref="D235:R235"/>
    <mergeCell ref="D236:R236"/>
    <mergeCell ref="D228:R228"/>
    <mergeCell ref="AJ264:AL264"/>
    <mergeCell ref="U268:W268"/>
    <mergeCell ref="AJ292:AK292"/>
    <mergeCell ref="AB273:AD273"/>
    <mergeCell ref="AD292:AF292"/>
    <mergeCell ref="AA292:AC292"/>
    <mergeCell ref="D267:K267"/>
    <mergeCell ref="O270:P270"/>
    <mergeCell ref="Y267:AA267"/>
    <mergeCell ref="AJ267:AL267"/>
    <mergeCell ref="AB265:AD265"/>
    <mergeCell ref="AF265:AH265"/>
    <mergeCell ref="AB267:AD267"/>
    <mergeCell ref="O264:P264"/>
    <mergeCell ref="M270:N270"/>
    <mergeCell ref="C270:K270"/>
    <mergeCell ref="M267:N267"/>
    <mergeCell ref="O269:P269"/>
    <mergeCell ref="Q269:S269"/>
    <mergeCell ref="M268:N268"/>
    <mergeCell ref="O267:P267"/>
    <mergeCell ref="AB270:AD270"/>
    <mergeCell ref="D292:N292"/>
    <mergeCell ref="D269:K269"/>
    <mergeCell ref="AD293:AF293"/>
    <mergeCell ref="AN297:AQ297"/>
    <mergeCell ref="R301:T301"/>
    <mergeCell ref="O301:Q301"/>
    <mergeCell ref="U301:W301"/>
    <mergeCell ref="U296:W296"/>
    <mergeCell ref="U295:W295"/>
    <mergeCell ref="O296:Q296"/>
    <mergeCell ref="AN301:AQ301"/>
    <mergeCell ref="AL301:AM301"/>
    <mergeCell ref="U297:W297"/>
    <mergeCell ref="AA297:AC297"/>
    <mergeCell ref="AJ301:AK301"/>
    <mergeCell ref="AL300:AM300"/>
    <mergeCell ref="X298:Z298"/>
    <mergeCell ref="R296:T296"/>
    <mergeCell ref="O297:Q297"/>
    <mergeCell ref="R298:T298"/>
    <mergeCell ref="AN299:AQ299"/>
    <mergeCell ref="AA299:AC299"/>
    <mergeCell ref="AG299:AI299"/>
    <mergeCell ref="U300:W300"/>
    <mergeCell ref="AJ296:AK296"/>
    <mergeCell ref="AL296:AM296"/>
    <mergeCell ref="AO317:AQ317"/>
    <mergeCell ref="AK316:AN316"/>
    <mergeCell ref="AO316:AQ316"/>
    <mergeCell ref="AA316:AF316"/>
    <mergeCell ref="AG316:AJ316"/>
    <mergeCell ref="AA317:AF317"/>
    <mergeCell ref="AG317:AJ317"/>
    <mergeCell ref="AK317:AN317"/>
    <mergeCell ref="S307:U307"/>
    <mergeCell ref="AG307:AJ307"/>
    <mergeCell ref="AO313:AQ313"/>
    <mergeCell ref="Z312:AC312"/>
    <mergeCell ref="AK307:AN307"/>
    <mergeCell ref="AO307:AQ307"/>
    <mergeCell ref="V313:Y313"/>
    <mergeCell ref="Z313:AC313"/>
    <mergeCell ref="AO308:AQ308"/>
    <mergeCell ref="S308:U308"/>
    <mergeCell ref="V308:Y308"/>
    <mergeCell ref="Z308:AC308"/>
    <mergeCell ref="AD308:AF308"/>
    <mergeCell ref="AG308:AJ308"/>
    <mergeCell ref="AO311:AQ311"/>
    <mergeCell ref="AK311:AN311"/>
    <mergeCell ref="AD313:AF313"/>
    <mergeCell ref="AG313:AJ313"/>
    <mergeCell ref="AK313:AN313"/>
    <mergeCell ref="G311:J311"/>
    <mergeCell ref="K311:N311"/>
    <mergeCell ref="AJ302:AK302"/>
    <mergeCell ref="U302:W302"/>
    <mergeCell ref="X302:Z302"/>
    <mergeCell ref="O302:Q302"/>
    <mergeCell ref="AA302:AC302"/>
    <mergeCell ref="AG302:AI302"/>
    <mergeCell ref="AD302:AF302"/>
    <mergeCell ref="AL302:AM302"/>
    <mergeCell ref="AN302:AQ302"/>
    <mergeCell ref="AG303:AI303"/>
    <mergeCell ref="AJ303:AK303"/>
    <mergeCell ref="C305:AQ305"/>
    <mergeCell ref="C313:F313"/>
    <mergeCell ref="G313:J313"/>
    <mergeCell ref="C312:F312"/>
    <mergeCell ref="G312:J312"/>
    <mergeCell ref="C310:F310"/>
    <mergeCell ref="O308:R308"/>
    <mergeCell ref="AG310:AJ310"/>
    <mergeCell ref="C317:F317"/>
    <mergeCell ref="G317:J317"/>
    <mergeCell ref="K317:N317"/>
    <mergeCell ref="O317:R317"/>
    <mergeCell ref="S317:U317"/>
    <mergeCell ref="V317:Z317"/>
    <mergeCell ref="K309:N309"/>
    <mergeCell ref="O310:R310"/>
    <mergeCell ref="K310:N310"/>
    <mergeCell ref="S310:U310"/>
    <mergeCell ref="Z311:AC311"/>
    <mergeCell ref="Z310:AC310"/>
    <mergeCell ref="C309:F309"/>
    <mergeCell ref="C315:U315"/>
    <mergeCell ref="V315:AQ315"/>
    <mergeCell ref="C316:F316"/>
    <mergeCell ref="G316:J316"/>
    <mergeCell ref="K316:N316"/>
    <mergeCell ref="O316:R316"/>
    <mergeCell ref="S316:U316"/>
    <mergeCell ref="V316:Z316"/>
    <mergeCell ref="C311:F311"/>
    <mergeCell ref="AO310:AQ310"/>
    <mergeCell ref="V309:Y309"/>
    <mergeCell ref="AD312:AF312"/>
    <mergeCell ref="AD311:AF311"/>
    <mergeCell ref="AK310:AN310"/>
    <mergeCell ref="O303:Q303"/>
    <mergeCell ref="AK308:AN308"/>
    <mergeCell ref="O268:P268"/>
    <mergeCell ref="D266:K266"/>
    <mergeCell ref="Q268:S268"/>
    <mergeCell ref="D268:K268"/>
    <mergeCell ref="O266:P266"/>
    <mergeCell ref="R299:T299"/>
    <mergeCell ref="Z309:AC309"/>
    <mergeCell ref="S309:U309"/>
    <mergeCell ref="G310:J310"/>
    <mergeCell ref="G309:J309"/>
    <mergeCell ref="O298:Q298"/>
    <mergeCell ref="AA298:AC298"/>
    <mergeCell ref="AD298:AF298"/>
    <mergeCell ref="AG298:AI298"/>
    <mergeCell ref="AN300:AQ300"/>
    <mergeCell ref="X300:Z300"/>
    <mergeCell ref="D295:N295"/>
    <mergeCell ref="X295:Z295"/>
    <mergeCell ref="E281:R281"/>
    <mergeCell ref="D124:AQ124"/>
    <mergeCell ref="C107:AQ110"/>
    <mergeCell ref="C102:E102"/>
    <mergeCell ref="C307:F307"/>
    <mergeCell ref="G307:J307"/>
    <mergeCell ref="V307:Y307"/>
    <mergeCell ref="C308:F308"/>
    <mergeCell ref="K308:N308"/>
    <mergeCell ref="Z307:AC307"/>
    <mergeCell ref="T152:AQ152"/>
    <mergeCell ref="D261:K261"/>
    <mergeCell ref="D260:K260"/>
    <mergeCell ref="D264:K264"/>
    <mergeCell ref="O265:P265"/>
    <mergeCell ref="D265:K265"/>
    <mergeCell ref="Q263:S263"/>
    <mergeCell ref="AD278:AJ278"/>
    <mergeCell ref="E280:R280"/>
    <mergeCell ref="Q275:T275"/>
    <mergeCell ref="J288:R288"/>
    <mergeCell ref="R292:T292"/>
    <mergeCell ref="U281:AA281"/>
    <mergeCell ref="AJ300:AK300"/>
    <mergeCell ref="AJ295:AK295"/>
    <mergeCell ref="C101:E101"/>
    <mergeCell ref="Z99:AA99"/>
    <mergeCell ref="AO312:AQ312"/>
    <mergeCell ref="O309:R309"/>
    <mergeCell ref="AD309:AF309"/>
    <mergeCell ref="AG309:AJ309"/>
    <mergeCell ref="Z145:AE145"/>
    <mergeCell ref="AK309:AN309"/>
    <mergeCell ref="AO309:AQ309"/>
    <mergeCell ref="V310:Y310"/>
    <mergeCell ref="R302:T302"/>
    <mergeCell ref="O311:R311"/>
    <mergeCell ref="AK312:AN312"/>
    <mergeCell ref="V312:Y312"/>
    <mergeCell ref="AG311:AJ311"/>
    <mergeCell ref="S311:U311"/>
    <mergeCell ref="V311:Y311"/>
    <mergeCell ref="AG312:AJ312"/>
    <mergeCell ref="AD310:AF310"/>
    <mergeCell ref="J152:S152"/>
    <mergeCell ref="D262:K262"/>
    <mergeCell ref="K307:N307"/>
    <mergeCell ref="O307:R307"/>
    <mergeCell ref="D298:N298"/>
    <mergeCell ref="B86:AR86"/>
    <mergeCell ref="S89:Z90"/>
    <mergeCell ref="J135:S135"/>
    <mergeCell ref="C100:E100"/>
    <mergeCell ref="O98:S99"/>
    <mergeCell ref="T134:AQ134"/>
    <mergeCell ref="AC96:AI97"/>
    <mergeCell ref="AC102:AI102"/>
    <mergeCell ref="T136:AQ136"/>
    <mergeCell ref="T132:AQ132"/>
    <mergeCell ref="J131:S131"/>
    <mergeCell ref="V96:AB97"/>
    <mergeCell ref="D126:H126"/>
    <mergeCell ref="K94:Q94"/>
    <mergeCell ref="V93:AD93"/>
    <mergeCell ref="J101:K101"/>
    <mergeCell ref="AJ101:AQ102"/>
    <mergeCell ref="C120:AQ121"/>
    <mergeCell ref="D128:AQ128"/>
    <mergeCell ref="T131:AQ131"/>
    <mergeCell ref="J132:S132"/>
    <mergeCell ref="AJ99:AQ99"/>
    <mergeCell ref="AO95:AQ95"/>
    <mergeCell ref="C131:C140"/>
    <mergeCell ref="S84:X84"/>
    <mergeCell ref="M84:N84"/>
    <mergeCell ref="AC74:AE74"/>
    <mergeCell ref="AI74:AK74"/>
    <mergeCell ref="AF76:AH76"/>
    <mergeCell ref="AF73:AH73"/>
    <mergeCell ref="AI72:AK72"/>
    <mergeCell ref="AF74:AH74"/>
    <mergeCell ref="AA79:AO79"/>
    <mergeCell ref="W77:AA77"/>
    <mergeCell ref="L79:Z79"/>
    <mergeCell ref="AA80:AO80"/>
    <mergeCell ref="AA81:AO81"/>
    <mergeCell ref="AF72:AH72"/>
    <mergeCell ref="L80:Z80"/>
    <mergeCell ref="Z74:AB74"/>
    <mergeCell ref="AI75:AK75"/>
    <mergeCell ref="AL70:AQ76"/>
    <mergeCell ref="AC72:AE72"/>
    <mergeCell ref="W73:Y73"/>
    <mergeCell ref="AC71:AE71"/>
    <mergeCell ref="AI73:AK73"/>
    <mergeCell ref="AF71:AH71"/>
    <mergeCell ref="AC75:AE75"/>
    <mergeCell ref="I13:AQ13"/>
    <mergeCell ref="E18:S18"/>
    <mergeCell ref="AG34:AQ34"/>
    <mergeCell ref="AG35:AQ35"/>
    <mergeCell ref="AG36:AQ36"/>
    <mergeCell ref="AG37:AQ37"/>
    <mergeCell ref="AG38:AQ38"/>
    <mergeCell ref="AK59:AQ59"/>
    <mergeCell ref="AK60:AQ60"/>
    <mergeCell ref="C48:V48"/>
    <mergeCell ref="AD42:AJ42"/>
    <mergeCell ref="T35:AD35"/>
    <mergeCell ref="W41:AQ41"/>
    <mergeCell ref="W42:AC42"/>
    <mergeCell ref="T36:AD38"/>
    <mergeCell ref="C38:G38"/>
    <mergeCell ref="L38:M38"/>
    <mergeCell ref="P38:Q38"/>
    <mergeCell ref="AK44:AQ44"/>
    <mergeCell ref="AK45:AQ45"/>
    <mergeCell ref="C44:V44"/>
    <mergeCell ref="P16:U16"/>
    <mergeCell ref="AG33:AM33"/>
    <mergeCell ref="AK43:AQ43"/>
    <mergeCell ref="AC76:AE76"/>
    <mergeCell ref="C58:V58"/>
    <mergeCell ref="C60:V60"/>
    <mergeCell ref="AK65:AQ65"/>
    <mergeCell ref="AK66:AQ66"/>
    <mergeCell ref="W61:AC61"/>
    <mergeCell ref="AD59:AJ59"/>
    <mergeCell ref="AD60:AJ60"/>
    <mergeCell ref="AD61:AJ61"/>
    <mergeCell ref="AD62:AJ62"/>
    <mergeCell ref="AD63:AJ63"/>
    <mergeCell ref="W63:AC63"/>
    <mergeCell ref="C71:V71"/>
    <mergeCell ref="Z75:AB75"/>
    <mergeCell ref="W75:Y75"/>
    <mergeCell ref="AI71:AK71"/>
    <mergeCell ref="AF75:AH75"/>
    <mergeCell ref="W68:Y68"/>
    <mergeCell ref="C69:V69"/>
    <mergeCell ref="AI68:AK68"/>
    <mergeCell ref="W71:Y71"/>
    <mergeCell ref="C65:V65"/>
    <mergeCell ref="C66:V66"/>
    <mergeCell ref="Z71:AB71"/>
    <mergeCell ref="W43:AC43"/>
    <mergeCell ref="W50:AC50"/>
    <mergeCell ref="W47:AC47"/>
    <mergeCell ref="W45:AC45"/>
    <mergeCell ref="AD43:AJ43"/>
    <mergeCell ref="W52:AC52"/>
    <mergeCell ref="W56:AC56"/>
    <mergeCell ref="AD51:AJ51"/>
    <mergeCell ref="AD48:AJ48"/>
    <mergeCell ref="AD50:AJ50"/>
    <mergeCell ref="AD53:AJ53"/>
    <mergeCell ref="AD55:AJ55"/>
    <mergeCell ref="AD46:AJ46"/>
    <mergeCell ref="AD44:AJ44"/>
    <mergeCell ref="AD47:AJ47"/>
    <mergeCell ref="AD49:AJ49"/>
    <mergeCell ref="AD45:AJ45"/>
    <mergeCell ref="AD54:AJ54"/>
    <mergeCell ref="AD52:AJ52"/>
    <mergeCell ref="C64:V64"/>
    <mergeCell ref="C61:V61"/>
    <mergeCell ref="AD66:AJ66"/>
    <mergeCell ref="AD65:AJ65"/>
    <mergeCell ref="AK64:AQ64"/>
    <mergeCell ref="AD64:AJ64"/>
    <mergeCell ref="W64:AC64"/>
    <mergeCell ref="W59:AC59"/>
    <mergeCell ref="W60:AC60"/>
    <mergeCell ref="AK61:AQ61"/>
    <mergeCell ref="AK62:AQ62"/>
    <mergeCell ref="AK63:AQ63"/>
    <mergeCell ref="C63:V63"/>
    <mergeCell ref="C62:V62"/>
    <mergeCell ref="AD56:AJ56"/>
    <mergeCell ref="W55:AC55"/>
    <mergeCell ref="W51:AC51"/>
    <mergeCell ref="W48:AC48"/>
    <mergeCell ref="W49:AC49"/>
    <mergeCell ref="W53:AC53"/>
    <mergeCell ref="W54:AC54"/>
    <mergeCell ref="W46:AC46"/>
    <mergeCell ref="W44:AC44"/>
  </mergeCells>
  <phoneticPr fontId="3" type="noConversion"/>
  <conditionalFormatting sqref="T252:AC252 T178:AC179 T181:AC186 T223:AC228 T188:AC193 T202:AC207 T244:AC249 T230:AC235 T209:AC214 T216:AC221 T195:AC200 T237:AC242 AF237:AQ242 AF195:AQ200 AF216:AQ221 AF209:AQ214 AF230:AQ235 AF244:AQ249 AF202:AQ207 AF188:AQ193 AF223:AQ228 AF181:AQ186 AF178:AQ179 AF252:AQ252">
    <cfRule type="cellIs" dxfId="19" priority="19" stopIfTrue="1" operator="greaterThanOrEqual">
      <formula>1</formula>
    </cfRule>
  </conditionalFormatting>
  <conditionalFormatting sqref="AP26 AL26 AH26">
    <cfRule type="cellIs" dxfId="18" priority="20" stopIfTrue="1" operator="equal">
      <formula>"X"</formula>
    </cfRule>
  </conditionalFormatting>
  <conditionalFormatting sqref="AD237:AE242 AD195:AE200 AD216:AE221 AD209:AE214 AD230:AE235 AD244:AE249 AD202:AE207 AD188:AE193 AD223:AE228 AD181:AE186 AD178:AE179 AD252:AE252">
    <cfRule type="cellIs" dxfId="17" priority="18" stopIfTrue="1" operator="greaterThanOrEqual">
      <formula>1</formula>
    </cfRule>
  </conditionalFormatting>
  <conditionalFormatting sqref="I89">
    <cfRule type="cellIs" dxfId="16" priority="17" stopIfTrue="1" operator="equal">
      <formula>"X"</formula>
    </cfRule>
  </conditionalFormatting>
  <conditionalFormatting sqref="M89">
    <cfRule type="cellIs" dxfId="15" priority="16" stopIfTrue="1" operator="equal">
      <formula>"X"</formula>
    </cfRule>
  </conditionalFormatting>
  <conditionalFormatting sqref="Q84:R84">
    <cfRule type="cellIs" dxfId="14" priority="12" stopIfTrue="1" operator="equal">
      <formula>"X"</formula>
    </cfRule>
  </conditionalFormatting>
  <conditionalFormatting sqref="H84:L84">
    <cfRule type="cellIs" dxfId="13" priority="15" stopIfTrue="1" operator="equal">
      <formula>"X"</formula>
    </cfRule>
  </conditionalFormatting>
  <conditionalFormatting sqref="Y84:AB84">
    <cfRule type="cellIs" dxfId="12" priority="14" stopIfTrue="1" operator="equal">
      <formula>"X"</formula>
    </cfRule>
  </conditionalFormatting>
  <conditionalFormatting sqref="O84">
    <cfRule type="cellIs" dxfId="11" priority="13" stopIfTrue="1" operator="equal">
      <formula>"X"</formula>
    </cfRule>
  </conditionalFormatting>
  <conditionalFormatting sqref="T237:AB242 T195:AB200 T216:AB221 T209:AB214 T230:AB235 T244:AB249 T202:AB207 T188:AB193 T223:AB228 T181:AB186 T178:AB179">
    <cfRule type="cellIs" dxfId="10" priority="11" stopIfTrue="1" operator="greaterThanOrEqual">
      <formula>1</formula>
    </cfRule>
  </conditionalFormatting>
  <conditionalFormatting sqref="AC237:AC242 AC230:AC235 AC244:AC249">
    <cfRule type="cellIs" dxfId="9" priority="10" stopIfTrue="1" operator="greaterThanOrEqual">
      <formula>1</formula>
    </cfRule>
  </conditionalFormatting>
  <conditionalFormatting sqref="T178:AC179 T181:AC186 T188:AC193 T195:AC200">
    <cfRule type="cellIs" dxfId="8" priority="9" stopIfTrue="1" operator="greaterThanOrEqual">
      <formula>1</formula>
    </cfRule>
  </conditionalFormatting>
  <conditionalFormatting sqref="T178:AC179 T181:AC186 T188:AC193 T195:AC200">
    <cfRule type="cellIs" dxfId="7" priority="8" stopIfTrue="1" operator="greaterThanOrEqual">
      <formula>1</formula>
    </cfRule>
  </conditionalFormatting>
  <conditionalFormatting sqref="T195:AB200 T188:AB193 T181:AB186 T178:AB179">
    <cfRule type="cellIs" dxfId="6" priority="7" stopIfTrue="1" operator="greaterThanOrEqual">
      <formula>1</formula>
    </cfRule>
  </conditionalFormatting>
  <conditionalFormatting sqref="T181:U186">
    <cfRule type="cellIs" dxfId="5" priority="6" stopIfTrue="1" operator="greaterThanOrEqual">
      <formula>1</formula>
    </cfRule>
  </conditionalFormatting>
  <conditionalFormatting sqref="T181:U186">
    <cfRule type="cellIs" dxfId="4" priority="5" stopIfTrue="1" operator="greaterThanOrEqual">
      <formula>1</formula>
    </cfRule>
  </conditionalFormatting>
  <conditionalFormatting sqref="T181:U186">
    <cfRule type="cellIs" dxfId="3" priority="4" stopIfTrue="1" operator="greaterThanOrEqual">
      <formula>1</formula>
    </cfRule>
  </conditionalFormatting>
  <conditionalFormatting sqref="T181:U186">
    <cfRule type="cellIs" dxfId="2" priority="3" stopIfTrue="1" operator="greaterThanOrEqual">
      <formula>1</formula>
    </cfRule>
  </conditionalFormatting>
  <conditionalFormatting sqref="T181:U186">
    <cfRule type="cellIs" dxfId="1" priority="2" stopIfTrue="1" operator="greaterThanOrEqual">
      <formula>1</formula>
    </cfRule>
  </conditionalFormatting>
  <conditionalFormatting sqref="T181:U186">
    <cfRule type="cellIs" dxfId="0" priority="1" stopIfTrue="1" operator="greaterThanOrEqual">
      <formula>1</formula>
    </cfRule>
  </conditionalFormatting>
  <dataValidations count="7">
    <dataValidation type="list" allowBlank="1" showInputMessage="1" showErrorMessage="1" sqref="Z18:AD18">
      <formula1>$AU$32:$AU$46</formula1>
    </dataValidation>
    <dataValidation type="list" allowBlank="1" showInputMessage="1" showErrorMessage="1" sqref="K317:N317">
      <formula1>$AU$103:$AU$105</formula1>
    </dataValidation>
    <dataValidation type="list" allowBlank="1" showInputMessage="1" showErrorMessage="1" sqref="K93">
      <formula1>$AU$91:$AU$94</formula1>
    </dataValidation>
    <dataValidation type="list" allowBlank="1" showInputMessage="1" showErrorMessage="1" sqref="AM93">
      <formula1>$AU$80:$AU$86</formula1>
    </dataValidation>
    <dataValidation type="list" allowBlank="1" showInputMessage="1" showErrorMessage="1" sqref="AM164 AM170">
      <formula1>$AT$160:$AT$169</formula1>
    </dataValidation>
    <dataValidation type="list" allowBlank="1" showInputMessage="1" showErrorMessage="1" sqref="AF18:AI18">
      <formula1>$AU$18:$AU$21</formula1>
    </dataValidation>
    <dataValidation type="list" allowBlank="1" showInputMessage="1" showErrorMessage="1" sqref="H32">
      <formula1>$AW$32:$AW$176</formula1>
    </dataValidation>
  </dataValidations>
  <printOptions horizontalCentered="1"/>
  <pageMargins left="0.19685039370078741" right="0.19685039370078741" top="0.39370078740157483" bottom="0.35433070866141736" header="0" footer="0"/>
  <pageSetup scale="40" fitToHeight="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codeName="Hoja2"/>
  <dimension ref="A2:BF72"/>
  <sheetViews>
    <sheetView topLeftCell="A9" zoomScale="80" zoomScaleNormal="80" zoomScalePageLayoutView="80" workbookViewId="0">
      <selection activeCell="B31" sqref="B31"/>
    </sheetView>
  </sheetViews>
  <sheetFormatPr baseColWidth="10" defaultColWidth="11.44140625" defaultRowHeight="14.4"/>
  <cols>
    <col min="1" max="1" width="3.33203125" style="70" customWidth="1"/>
    <col min="2" max="2" width="7" style="37" customWidth="1"/>
    <col min="3" max="3" width="41.44140625" style="37" customWidth="1"/>
    <col min="4" max="4" width="28.88671875" style="37" customWidth="1"/>
    <col min="5" max="9" width="11.44140625" style="76"/>
    <col min="10" max="58" width="11.44140625" style="70"/>
    <col min="59" max="16384" width="11.44140625" style="37"/>
  </cols>
  <sheetData>
    <row r="2" spans="2:9" ht="15" thickBot="1">
      <c r="B2" s="70"/>
      <c r="C2" s="70"/>
      <c r="D2" s="70"/>
    </row>
    <row r="3" spans="2:9" ht="15.6" thickTop="1" thickBot="1">
      <c r="B3" s="145" t="s">
        <v>409</v>
      </c>
      <c r="C3" s="143" t="s">
        <v>88</v>
      </c>
      <c r="D3" s="125" t="s">
        <v>345</v>
      </c>
      <c r="F3" s="77"/>
      <c r="G3" s="77"/>
      <c r="H3" s="77"/>
      <c r="I3" s="77"/>
    </row>
    <row r="4" spans="2:9" ht="15.75" customHeight="1">
      <c r="B4" s="128"/>
      <c r="C4" s="129" t="s">
        <v>272</v>
      </c>
      <c r="D4" s="130">
        <f>'F PER-001'!K93</f>
        <v>0</v>
      </c>
      <c r="E4" s="78"/>
      <c r="F4" s="1424"/>
      <c r="G4" s="1424"/>
      <c r="H4" s="1424"/>
      <c r="I4" s="1424"/>
    </row>
    <row r="5" spans="2:9" ht="58.5" customHeight="1">
      <c r="B5" s="131"/>
      <c r="C5" s="127" t="s">
        <v>273</v>
      </c>
      <c r="D5" s="132">
        <f>'F PER-001'!I87</f>
        <v>0</v>
      </c>
      <c r="E5" s="78"/>
      <c r="F5" s="1424"/>
      <c r="G5" s="1424"/>
      <c r="H5" s="1424"/>
      <c r="I5" s="1424"/>
    </row>
    <row r="6" spans="2:9" ht="53.25" customHeight="1">
      <c r="B6" s="131"/>
      <c r="C6" s="127" t="s">
        <v>302</v>
      </c>
      <c r="D6" s="601">
        <f>'F PER-001'!AJ101</f>
        <v>0</v>
      </c>
      <c r="E6" s="78"/>
      <c r="F6" s="1424"/>
      <c r="G6" s="1424"/>
      <c r="H6" s="1424"/>
      <c r="I6" s="1424"/>
    </row>
    <row r="7" spans="2:9" ht="16.5" customHeight="1">
      <c r="B7" s="131"/>
      <c r="C7" s="127" t="s">
        <v>274</v>
      </c>
      <c r="D7" s="132">
        <f>'F PER-001'!AM93</f>
        <v>5</v>
      </c>
      <c r="E7" s="78"/>
      <c r="F7" s="1424"/>
      <c r="G7" s="1424"/>
      <c r="H7" s="1424"/>
      <c r="I7" s="1424"/>
    </row>
    <row r="8" spans="2:9" ht="54.75" customHeight="1">
      <c r="B8" s="131"/>
      <c r="C8" s="127" t="s">
        <v>275</v>
      </c>
      <c r="D8" s="132">
        <f>'F PER-001'!I13</f>
        <v>0</v>
      </c>
      <c r="E8" s="78"/>
      <c r="F8" s="1424"/>
      <c r="G8" s="1424"/>
      <c r="H8" s="1424"/>
      <c r="I8" s="1424"/>
    </row>
    <row r="9" spans="2:9" ht="15.75" customHeight="1">
      <c r="B9" s="131"/>
      <c r="C9" s="127" t="s">
        <v>303</v>
      </c>
      <c r="D9" s="599">
        <f>'F PER-001'!P101</f>
        <v>0</v>
      </c>
      <c r="F9" s="1424"/>
      <c r="G9" s="1424"/>
      <c r="H9" s="1424"/>
      <c r="I9" s="1424"/>
    </row>
    <row r="10" spans="2:9" ht="15.75" customHeight="1">
      <c r="B10" s="131"/>
      <c r="C10" s="127" t="s">
        <v>325</v>
      </c>
      <c r="D10" s="599">
        <f>'F PER-001'!M101</f>
        <v>0</v>
      </c>
      <c r="F10" s="101"/>
      <c r="G10" s="101"/>
      <c r="H10" s="101"/>
      <c r="I10" s="101"/>
    </row>
    <row r="11" spans="2:9" ht="15.75" customHeight="1">
      <c r="B11" s="131"/>
      <c r="C11" s="127" t="s">
        <v>410</v>
      </c>
      <c r="D11" s="599">
        <f>'F PER-001'!AB270</f>
        <v>0</v>
      </c>
      <c r="E11" s="78"/>
      <c r="F11" s="79"/>
      <c r="G11" s="77"/>
      <c r="H11" s="80"/>
      <c r="I11" s="77"/>
    </row>
    <row r="12" spans="2:9" ht="15.75" customHeight="1">
      <c r="B12" s="131">
        <v>1</v>
      </c>
      <c r="C12" s="127" t="s">
        <v>408</v>
      </c>
      <c r="D12" s="133">
        <f>'F PER-001'!S252</f>
        <v>1</v>
      </c>
      <c r="E12" s="78"/>
      <c r="F12" s="81"/>
    </row>
    <row r="13" spans="2:9" ht="15.75" customHeight="1">
      <c r="B13" s="131">
        <v>2</v>
      </c>
      <c r="C13" s="127" t="s">
        <v>295</v>
      </c>
      <c r="D13" s="141">
        <f>'F PER-001'!O153</f>
        <v>0</v>
      </c>
      <c r="E13" s="78"/>
      <c r="F13" s="82"/>
      <c r="H13" s="83"/>
    </row>
    <row r="14" spans="2:9" ht="15.75" customHeight="1">
      <c r="B14" s="131">
        <v>3</v>
      </c>
      <c r="C14" s="127" t="s">
        <v>296</v>
      </c>
      <c r="D14" s="134">
        <f>'F PER-001'!AM164+'F PER-001'!AM170</f>
        <v>0</v>
      </c>
      <c r="E14" s="78"/>
      <c r="F14" s="82"/>
      <c r="H14" s="84"/>
    </row>
    <row r="15" spans="2:9" ht="15.75" customHeight="1">
      <c r="B15" s="131">
        <v>4</v>
      </c>
      <c r="C15" s="127" t="s">
        <v>411</v>
      </c>
      <c r="D15" s="134">
        <f>'F PER-001'!AN32</f>
        <v>0</v>
      </c>
      <c r="E15" s="78"/>
      <c r="F15" s="82"/>
      <c r="H15" s="85"/>
    </row>
    <row r="16" spans="2:9" ht="15.75" customHeight="1">
      <c r="B16" s="131">
        <v>5</v>
      </c>
      <c r="C16" s="127" t="s">
        <v>276</v>
      </c>
      <c r="D16" s="136">
        <f>'F PER-001'!AD61</f>
        <v>0</v>
      </c>
      <c r="E16" s="144"/>
      <c r="F16" s="82"/>
      <c r="H16" s="85"/>
    </row>
    <row r="17" spans="2:9" ht="15.75" customHeight="1">
      <c r="B17" s="135" t="s">
        <v>337</v>
      </c>
      <c r="C17" s="127" t="s">
        <v>277</v>
      </c>
      <c r="D17" s="136">
        <f>'F PER-001'!AD62</f>
        <v>0.6</v>
      </c>
      <c r="E17" s="78"/>
      <c r="F17" s="82"/>
    </row>
    <row r="18" spans="2:9" ht="15.75" customHeight="1">
      <c r="B18" s="135" t="s">
        <v>338</v>
      </c>
      <c r="C18" s="127" t="s">
        <v>412</v>
      </c>
      <c r="D18" s="136">
        <f>'F PER-001'!AD60</f>
        <v>0</v>
      </c>
      <c r="E18" s="78"/>
      <c r="F18" s="86"/>
    </row>
    <row r="19" spans="2:9" s="76" customFormat="1">
      <c r="B19" s="135" t="s">
        <v>339</v>
      </c>
      <c r="C19" s="127" t="s">
        <v>413</v>
      </c>
      <c r="D19" s="136">
        <f>'F PER-001'!AD66</f>
        <v>0</v>
      </c>
      <c r="E19" s="78"/>
      <c r="F19" s="87"/>
    </row>
    <row r="20" spans="2:9" ht="21" customHeight="1">
      <c r="B20" s="135" t="s">
        <v>340</v>
      </c>
      <c r="C20" s="127" t="s">
        <v>414</v>
      </c>
      <c r="D20" s="136">
        <f>'F PER-001'!AK61</f>
        <v>-0.1</v>
      </c>
      <c r="E20" s="78"/>
      <c r="F20" s="88"/>
      <c r="I20" s="89"/>
    </row>
    <row r="21" spans="2:9">
      <c r="B21" s="137" t="s">
        <v>341</v>
      </c>
      <c r="C21" s="127" t="s">
        <v>415</v>
      </c>
      <c r="D21" s="138">
        <f>'F PER-001'!AK62</f>
        <v>0.1</v>
      </c>
      <c r="E21" s="78"/>
      <c r="F21" s="88"/>
      <c r="I21" s="89"/>
    </row>
    <row r="22" spans="2:9" ht="15.75" customHeight="1">
      <c r="B22" s="137" t="s">
        <v>342</v>
      </c>
      <c r="C22" s="127" t="s">
        <v>416</v>
      </c>
      <c r="D22" s="138">
        <f>'F PER-001'!AK59</f>
        <v>0</v>
      </c>
      <c r="E22" s="78"/>
      <c r="F22" s="90"/>
      <c r="I22" s="89"/>
    </row>
    <row r="23" spans="2:9" ht="15.75" customHeight="1">
      <c r="B23" s="137" t="s">
        <v>343</v>
      </c>
      <c r="C23" s="127" t="s">
        <v>417</v>
      </c>
      <c r="D23" s="138">
        <f>'F PER-001'!AK66</f>
        <v>-0.1</v>
      </c>
      <c r="E23" s="78"/>
      <c r="F23" s="90"/>
      <c r="I23" s="89"/>
    </row>
    <row r="24" spans="2:9" ht="15.75" customHeight="1">
      <c r="B24" s="137" t="s">
        <v>344</v>
      </c>
      <c r="C24" s="127" t="s">
        <v>278</v>
      </c>
      <c r="D24" s="139" t="e">
        <f>'F PER-001'!AD65/'F PER-001'!C101</f>
        <v>#DIV/0!</v>
      </c>
      <c r="E24" s="78"/>
      <c r="F24" s="90"/>
      <c r="I24" s="89"/>
    </row>
    <row r="25" spans="2:9" ht="15.75" customHeight="1">
      <c r="B25" s="131">
        <v>7</v>
      </c>
      <c r="C25" s="127" t="s">
        <v>289</v>
      </c>
      <c r="D25" s="138" t="e">
        <f>'F PER-001'!AE273+'F PER-001'!AI273+'F PER-001'!AM273</f>
        <v>#VALUE!</v>
      </c>
      <c r="E25" s="78"/>
      <c r="F25" s="90"/>
      <c r="I25" s="89"/>
    </row>
    <row r="26" spans="2:9" ht="20.25" customHeight="1">
      <c r="B26" s="131">
        <v>9</v>
      </c>
      <c r="C26" s="127" t="s">
        <v>418</v>
      </c>
      <c r="D26" s="600">
        <f>'F PER-001'!N16</f>
        <v>0</v>
      </c>
      <c r="E26" s="78"/>
      <c r="F26" s="90"/>
      <c r="I26" s="89"/>
    </row>
    <row r="27" spans="2:9">
      <c r="B27" s="131">
        <v>10</v>
      </c>
      <c r="C27" s="127" t="s">
        <v>419</v>
      </c>
      <c r="D27" s="140">
        <f>'F PER-001'!AD44</f>
        <v>0</v>
      </c>
    </row>
    <row r="28" spans="2:9">
      <c r="B28" s="131">
        <v>13</v>
      </c>
      <c r="C28" s="127" t="s">
        <v>420</v>
      </c>
      <c r="D28" s="140">
        <f>'F PER-001'!Q89</f>
        <v>0</v>
      </c>
    </row>
    <row r="29" spans="2:9" ht="49.5" customHeight="1" thickBot="1">
      <c r="B29" s="131">
        <v>14</v>
      </c>
      <c r="C29" s="126" t="s">
        <v>421</v>
      </c>
      <c r="D29" s="140"/>
    </row>
    <row r="30" spans="2:9" ht="39.75" customHeight="1">
      <c r="B30" s="70"/>
      <c r="C30" s="70"/>
      <c r="D30" s="92"/>
    </row>
    <row r="31" spans="2:9">
      <c r="B31" s="70"/>
      <c r="C31" s="70"/>
      <c r="D31" s="70"/>
      <c r="F31" s="91"/>
    </row>
    <row r="32" spans="2:9" ht="25.5" customHeight="1">
      <c r="B32" s="70"/>
      <c r="C32" s="70"/>
      <c r="D32" s="70"/>
      <c r="F32" s="91"/>
    </row>
    <row r="33" spans="2:6">
      <c r="B33" s="70"/>
      <c r="C33" s="70"/>
      <c r="D33" s="92"/>
      <c r="F33" s="91"/>
    </row>
    <row r="34" spans="2:6">
      <c r="B34" s="70"/>
      <c r="C34" s="70"/>
      <c r="D34" s="70"/>
    </row>
    <row r="35" spans="2:6">
      <c r="B35" s="70"/>
      <c r="C35" s="70"/>
      <c r="D35" s="70"/>
      <c r="F35" s="89"/>
    </row>
    <row r="36" spans="2:6">
      <c r="B36" s="70"/>
      <c r="C36" s="70"/>
      <c r="D36" s="70"/>
    </row>
    <row r="37" spans="2:6" ht="60" customHeight="1">
      <c r="B37" s="70"/>
      <c r="C37" s="70"/>
      <c r="D37" s="70"/>
      <c r="F37" s="91"/>
    </row>
    <row r="38" spans="2:6">
      <c r="B38" s="70"/>
      <c r="C38" s="70"/>
      <c r="D38" s="70"/>
      <c r="F38" s="91"/>
    </row>
    <row r="39" spans="2:6">
      <c r="B39" s="70"/>
      <c r="C39" s="70"/>
      <c r="D39" s="70"/>
      <c r="F39" s="91"/>
    </row>
    <row r="40" spans="2:6">
      <c r="B40" s="70"/>
      <c r="C40" s="93"/>
      <c r="D40" s="93"/>
      <c r="F40" s="91"/>
    </row>
    <row r="41" spans="2:6" ht="20.25" customHeight="1">
      <c r="B41" s="94"/>
      <c r="C41" s="70"/>
      <c r="D41" s="70"/>
      <c r="F41" s="91"/>
    </row>
    <row r="42" spans="2:6">
      <c r="B42" s="95"/>
      <c r="C42" s="70"/>
      <c r="D42" s="70"/>
      <c r="F42" s="91"/>
    </row>
    <row r="43" spans="2:6">
      <c r="B43" s="94"/>
      <c r="C43" s="70"/>
      <c r="D43" s="70"/>
      <c r="F43" s="91"/>
    </row>
    <row r="44" spans="2:6">
      <c r="B44" s="70"/>
      <c r="C44" s="70"/>
      <c r="D44" s="70"/>
      <c r="F44" s="91"/>
    </row>
    <row r="45" spans="2:6">
      <c r="B45" s="70"/>
      <c r="C45" s="70"/>
      <c r="D45" s="70"/>
    </row>
    <row r="46" spans="2:6">
      <c r="B46" s="70"/>
      <c r="C46" s="70"/>
      <c r="D46" s="70"/>
    </row>
    <row r="47" spans="2:6">
      <c r="B47" s="94"/>
      <c r="C47" s="70"/>
      <c r="D47" s="70"/>
    </row>
    <row r="48" spans="2:6">
      <c r="B48" s="95"/>
      <c r="C48" s="70"/>
      <c r="D48" s="70"/>
    </row>
    <row r="49" spans="2:4">
      <c r="B49" s="94"/>
      <c r="C49" s="70"/>
      <c r="D49" s="70"/>
    </row>
    <row r="50" spans="2:4">
      <c r="B50" s="94"/>
      <c r="C50" s="70"/>
      <c r="D50" s="70"/>
    </row>
    <row r="51" spans="2:4">
      <c r="B51" s="95"/>
      <c r="C51" s="70"/>
      <c r="D51" s="70"/>
    </row>
    <row r="52" spans="2:4">
      <c r="B52" s="94"/>
      <c r="C52" s="70"/>
      <c r="D52" s="70"/>
    </row>
    <row r="53" spans="2:4">
      <c r="B53" s="94"/>
      <c r="C53" s="70"/>
      <c r="D53" s="70"/>
    </row>
    <row r="54" spans="2:4">
      <c r="B54" s="94"/>
      <c r="C54" s="70"/>
      <c r="D54" s="70"/>
    </row>
    <row r="55" spans="2:4">
      <c r="B55" s="94"/>
      <c r="C55" s="70"/>
      <c r="D55" s="70"/>
    </row>
    <row r="56" spans="2:4">
      <c r="B56" s="70"/>
      <c r="C56" s="70"/>
      <c r="D56" s="70"/>
    </row>
    <row r="57" spans="2:4">
      <c r="B57" s="70"/>
      <c r="C57" s="70"/>
      <c r="D57" s="70"/>
    </row>
    <row r="58" spans="2:4">
      <c r="B58" s="70"/>
      <c r="C58" s="70"/>
      <c r="D58" s="70"/>
    </row>
    <row r="59" spans="2:4">
      <c r="B59" s="94"/>
      <c r="C59" s="70"/>
      <c r="D59" s="70"/>
    </row>
    <row r="60" spans="2:4">
      <c r="B60" s="70"/>
      <c r="C60" s="70"/>
      <c r="D60" s="70"/>
    </row>
    <row r="61" spans="2:4">
      <c r="B61" s="94"/>
      <c r="C61" s="70"/>
      <c r="D61" s="70"/>
    </row>
    <row r="62" spans="2:4">
      <c r="B62" s="70"/>
      <c r="C62" s="70"/>
      <c r="D62" s="70"/>
    </row>
    <row r="63" spans="2:4">
      <c r="B63" s="70"/>
      <c r="C63" s="70"/>
      <c r="D63" s="70"/>
    </row>
    <row r="64" spans="2:4">
      <c r="B64" s="70"/>
      <c r="C64" s="70"/>
      <c r="D64" s="70"/>
    </row>
    <row r="65" spans="2:4">
      <c r="B65" s="70"/>
      <c r="C65" s="70"/>
      <c r="D65" s="70"/>
    </row>
    <row r="66" spans="2:4">
      <c r="B66" s="70"/>
      <c r="C66" s="70"/>
      <c r="D66" s="70"/>
    </row>
    <row r="67" spans="2:4">
      <c r="B67" s="70"/>
      <c r="C67" s="70"/>
      <c r="D67" s="70"/>
    </row>
    <row r="68" spans="2:4">
      <c r="B68" s="70"/>
      <c r="C68" s="70"/>
      <c r="D68" s="70"/>
    </row>
    <row r="69" spans="2:4">
      <c r="B69" s="70"/>
      <c r="C69" s="70"/>
      <c r="D69" s="70"/>
    </row>
    <row r="70" spans="2:4">
      <c r="B70" s="70"/>
      <c r="C70" s="70"/>
      <c r="D70" s="70"/>
    </row>
    <row r="71" spans="2:4">
      <c r="B71" s="70"/>
      <c r="C71" s="70"/>
      <c r="D71" s="70"/>
    </row>
    <row r="72" spans="2:4">
      <c r="B72" s="70"/>
      <c r="C72" s="70"/>
      <c r="D72" s="70"/>
    </row>
  </sheetData>
  <sheetProtection selectLockedCells="1" selectUnlockedCells="1"/>
  <mergeCells count="6">
    <mergeCell ref="F9:I9"/>
    <mergeCell ref="F4:I4"/>
    <mergeCell ref="F5:I5"/>
    <mergeCell ref="F6:I6"/>
    <mergeCell ref="F7:I7"/>
    <mergeCell ref="F8:I8"/>
  </mergeCells>
  <dataValidations disablePrompts="1" count="1">
    <dataValidation type="list" allowBlank="1" showInputMessage="1" showErrorMessage="1" sqref="C61">
      <formula1>"Si,No"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Hoja3"/>
  <dimension ref="A1:AM125"/>
  <sheetViews>
    <sheetView showGridLines="0" topLeftCell="A10" workbookViewId="0">
      <selection activeCell="A15" sqref="A15:I16"/>
    </sheetView>
  </sheetViews>
  <sheetFormatPr baseColWidth="10" defaultColWidth="10.6640625" defaultRowHeight="11.4"/>
  <cols>
    <col min="1" max="1" width="36.44140625" style="32" customWidth="1"/>
    <col min="2" max="9" width="15.6640625" style="32" customWidth="1"/>
    <col min="10" max="36" width="10.6640625" style="32" customWidth="1"/>
    <col min="37" max="16384" width="10.6640625" style="33"/>
  </cols>
  <sheetData>
    <row r="1" spans="1:39" ht="39" customHeight="1">
      <c r="A1" s="1429" t="s">
        <v>390</v>
      </c>
      <c r="B1" s="1429"/>
      <c r="C1" s="1429"/>
      <c r="D1" s="1429"/>
      <c r="E1" s="1429"/>
      <c r="F1" s="1429"/>
      <c r="G1" s="1429"/>
      <c r="H1" s="1429"/>
      <c r="I1" s="1429"/>
    </row>
    <row r="2" spans="1:39" ht="87" customHeight="1">
      <c r="A2" s="1428" t="s">
        <v>391</v>
      </c>
      <c r="B2" s="1428"/>
      <c r="C2" s="1428"/>
      <c r="D2" s="1428"/>
      <c r="E2" s="1428"/>
      <c r="F2" s="1428"/>
      <c r="G2" s="1428"/>
      <c r="H2" s="1428"/>
      <c r="I2" s="1428"/>
      <c r="AK2" s="32"/>
      <c r="AL2" s="32"/>
      <c r="AM2" s="32"/>
    </row>
    <row r="3" spans="1:39" ht="111.9" customHeight="1">
      <c r="A3" s="1428"/>
      <c r="B3" s="1428"/>
      <c r="C3" s="1428"/>
      <c r="D3" s="1428"/>
      <c r="E3" s="1428"/>
      <c r="F3" s="1428"/>
      <c r="G3" s="1428"/>
      <c r="H3" s="1428"/>
      <c r="I3" s="1428"/>
      <c r="AK3" s="32"/>
      <c r="AL3" s="32"/>
      <c r="AM3" s="32"/>
    </row>
    <row r="4" spans="1:39" ht="408.9" customHeight="1">
      <c r="A4" s="1425" t="s">
        <v>392</v>
      </c>
      <c r="B4" s="1425"/>
      <c r="C4" s="1425"/>
      <c r="D4" s="1425"/>
      <c r="E4" s="1425"/>
      <c r="F4" s="1425"/>
      <c r="G4" s="1425"/>
      <c r="H4" s="1425"/>
      <c r="I4" s="1425"/>
      <c r="AK4" s="32"/>
      <c r="AL4" s="32"/>
      <c r="AM4" s="32"/>
    </row>
    <row r="5" spans="1:39" ht="183" customHeight="1">
      <c r="A5" s="1425" t="s">
        <v>366</v>
      </c>
      <c r="B5" s="1425"/>
      <c r="C5" s="1425"/>
      <c r="D5" s="1425"/>
      <c r="E5" s="1425"/>
      <c r="F5" s="1425"/>
      <c r="G5" s="1425"/>
      <c r="H5" s="1425"/>
      <c r="I5" s="1425"/>
      <c r="AK5" s="32"/>
      <c r="AL5" s="32"/>
      <c r="AM5" s="32"/>
    </row>
    <row r="6" spans="1:39" ht="87" customHeight="1">
      <c r="A6" s="1425" t="s">
        <v>371</v>
      </c>
      <c r="B6" s="1425"/>
      <c r="C6" s="1425"/>
      <c r="D6" s="1425"/>
      <c r="E6" s="1425"/>
      <c r="F6" s="1425"/>
      <c r="G6" s="1425"/>
      <c r="H6" s="1425"/>
      <c r="I6" s="1425"/>
      <c r="AK6" s="32"/>
      <c r="AL6" s="32"/>
      <c r="AM6" s="32"/>
    </row>
    <row r="7" spans="1:39" ht="405" customHeight="1">
      <c r="A7" s="1425" t="s">
        <v>403</v>
      </c>
      <c r="B7" s="1425"/>
      <c r="C7" s="1425"/>
      <c r="D7" s="1425"/>
      <c r="E7" s="1425"/>
      <c r="F7" s="1425"/>
      <c r="G7" s="1425"/>
      <c r="H7" s="1425"/>
      <c r="I7" s="1425"/>
      <c r="AK7" s="32"/>
      <c r="AL7" s="32"/>
      <c r="AM7" s="32"/>
    </row>
    <row r="8" spans="1:39" ht="317.10000000000002" customHeight="1">
      <c r="A8" s="1425" t="s">
        <v>395</v>
      </c>
      <c r="B8" s="1425"/>
      <c r="C8" s="1425"/>
      <c r="D8" s="1425"/>
      <c r="E8" s="1425"/>
      <c r="F8" s="1425"/>
      <c r="G8" s="1425"/>
      <c r="H8" s="1425"/>
      <c r="I8" s="1425"/>
      <c r="AK8" s="32"/>
      <c r="AL8" s="32"/>
      <c r="AM8" s="32"/>
    </row>
    <row r="9" spans="1:39" ht="138.9" customHeight="1">
      <c r="A9" s="1425" t="s">
        <v>402</v>
      </c>
      <c r="B9" s="1425"/>
      <c r="C9" s="1425"/>
      <c r="D9" s="1425"/>
      <c r="E9" s="1425"/>
      <c r="F9" s="1425"/>
      <c r="G9" s="1425"/>
      <c r="H9" s="1425"/>
      <c r="I9" s="1425"/>
      <c r="AK9" s="32"/>
      <c r="AL9" s="32"/>
      <c r="AM9" s="32"/>
    </row>
    <row r="10" spans="1:39" ht="363" customHeight="1">
      <c r="A10" s="1425" t="s">
        <v>372</v>
      </c>
      <c r="B10" s="1425"/>
      <c r="C10" s="1425"/>
      <c r="D10" s="1425"/>
      <c r="E10" s="1425"/>
      <c r="F10" s="1425"/>
      <c r="G10" s="1425"/>
      <c r="H10" s="1425"/>
      <c r="I10" s="1425"/>
      <c r="AK10" s="32"/>
      <c r="AL10" s="32"/>
      <c r="AM10" s="32"/>
    </row>
    <row r="11" spans="1:39" customFormat="1" ht="330" customHeight="1">
      <c r="A11" s="1426" t="s">
        <v>393</v>
      </c>
      <c r="B11" s="1427"/>
      <c r="C11" s="1427"/>
      <c r="D11" s="1427"/>
      <c r="E11" s="1427"/>
      <c r="F11" s="1427"/>
      <c r="G11" s="1427"/>
      <c r="H11" s="1427"/>
      <c r="I11" s="1427"/>
    </row>
    <row r="12" spans="1:39" customFormat="1" ht="408.9" customHeight="1">
      <c r="A12" s="1426" t="s">
        <v>394</v>
      </c>
      <c r="B12" s="1426"/>
      <c r="C12" s="1426"/>
      <c r="D12" s="1426"/>
      <c r="E12" s="1426"/>
      <c r="F12" s="1426"/>
      <c r="G12" s="1426"/>
      <c r="H12" s="1426"/>
      <c r="I12" s="1426"/>
    </row>
    <row r="13" spans="1:39" customFormat="1" ht="408.9" customHeight="1">
      <c r="A13" s="1426" t="s">
        <v>405</v>
      </c>
      <c r="B13" s="1427"/>
      <c r="C13" s="1427"/>
      <c r="D13" s="1427"/>
      <c r="E13" s="1427"/>
      <c r="F13" s="1427"/>
      <c r="G13" s="1427"/>
      <c r="H13" s="1427"/>
      <c r="I13" s="1427"/>
    </row>
    <row r="14" spans="1:39" customFormat="1" ht="126.9" customHeight="1"/>
    <row r="15" spans="1:39" customFormat="1" ht="408.9" customHeight="1">
      <c r="A15" s="1426" t="s">
        <v>404</v>
      </c>
      <c r="B15" s="1426"/>
      <c r="C15" s="1426"/>
      <c r="D15" s="1426"/>
      <c r="E15" s="1426"/>
      <c r="F15" s="1426"/>
      <c r="G15" s="1426"/>
      <c r="H15" s="1426"/>
      <c r="I15" s="1426"/>
    </row>
    <row r="16" spans="1:39" customFormat="1" ht="408.9" customHeight="1">
      <c r="A16" s="1426"/>
      <c r="B16" s="1426"/>
      <c r="C16" s="1426"/>
      <c r="D16" s="1426"/>
      <c r="E16" s="1426"/>
      <c r="F16" s="1426"/>
      <c r="G16" s="1426"/>
      <c r="H16" s="1426"/>
      <c r="I16" s="1426"/>
    </row>
    <row r="17" customFormat="1" ht="12" customHeight="1"/>
    <row r="18" customFormat="1" ht="12" customHeight="1"/>
    <row r="19" customFormat="1" ht="12" customHeight="1"/>
    <row r="20" customFormat="1" ht="12" customHeight="1"/>
    <row r="21" customFormat="1" ht="12" customHeight="1"/>
    <row r="22" customFormat="1" ht="12" customHeight="1"/>
    <row r="23" customFormat="1" ht="12" customHeight="1"/>
    <row r="24" customFormat="1" ht="12" customHeight="1"/>
    <row r="25" customFormat="1" ht="12" customHeight="1"/>
    <row r="26" customFormat="1" ht="12" customHeight="1"/>
    <row r="27" customFormat="1" ht="12" customHeight="1"/>
    <row r="28" customFormat="1" ht="12" customHeight="1"/>
    <row r="29" customFormat="1" ht="12" customHeight="1"/>
    <row r="30" customFormat="1" ht="12" customHeight="1"/>
    <row r="31" customFormat="1" ht="12" customHeight="1"/>
    <row r="32" customFormat="1" ht="12" customHeight="1"/>
    <row r="33" customFormat="1" ht="12" customHeight="1"/>
    <row r="34" customFormat="1" ht="12" customHeight="1"/>
    <row r="35" customFormat="1" ht="12" customHeight="1"/>
    <row r="36" customFormat="1" ht="12" customHeight="1"/>
    <row r="37" customFormat="1" ht="12" customHeight="1"/>
    <row r="38" customFormat="1" ht="12" customHeight="1"/>
    <row r="39" customFormat="1" ht="12" customHeight="1"/>
    <row r="40" customFormat="1" ht="12" customHeight="1"/>
    <row r="41" customFormat="1" ht="12" customHeight="1"/>
    <row r="42" customFormat="1" ht="12" customHeight="1"/>
    <row r="43" customFormat="1" ht="12" customHeight="1"/>
    <row r="44" customFormat="1" ht="12" customHeight="1"/>
    <row r="45" customFormat="1" ht="12" customHeight="1"/>
    <row r="46" customFormat="1" ht="12" customHeight="1"/>
    <row r="47" customFormat="1" ht="13.2"/>
    <row r="48" customFormat="1" ht="13.2"/>
    <row r="49" spans="1:36" customFormat="1" ht="13.2"/>
    <row r="50" spans="1:36" customFormat="1" ht="13.2"/>
    <row r="51" spans="1:36" customFormat="1" ht="13.2"/>
    <row r="52" spans="1:36">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row>
    <row r="53" spans="1:36">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row>
    <row r="54" spans="1:36">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row>
    <row r="55" spans="1:36">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row>
    <row r="56" spans="1:36">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row>
    <row r="57" spans="1:36">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row>
    <row r="58" spans="1:36">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row>
    <row r="59" spans="1:36">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row>
    <row r="60" spans="1:36">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row>
    <row r="61" spans="1:36">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row>
    <row r="62" spans="1:36">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row>
    <row r="63" spans="1:36">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row>
    <row r="64" spans="1:36">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row>
    <row r="65" spans="1:36">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row>
    <row r="66" spans="1:36">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row>
    <row r="67" spans="1:36">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row>
    <row r="68" spans="1:36">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row>
    <row r="69" spans="1:36">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row>
    <row r="70" spans="1:36">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row>
    <row r="71" spans="1:36">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row>
    <row r="72" spans="1:36">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row>
    <row r="73" spans="1:36">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row>
    <row r="74" spans="1:36">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row>
    <row r="75" spans="1:36">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row>
    <row r="76" spans="1:36">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row>
    <row r="77" spans="1:36">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row>
    <row r="78" spans="1:36">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row>
    <row r="79" spans="1:36">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row>
    <row r="80" spans="1:36">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row>
    <row r="81" spans="1:36">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row>
    <row r="82" spans="1:36">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row>
    <row r="83" spans="1:36">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row>
    <row r="84" spans="1:36">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row>
    <row r="85" spans="1:36">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row>
    <row r="86" spans="1:36">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row>
    <row r="87" spans="1:36">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row>
    <row r="88" spans="1:36">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row>
    <row r="89" spans="1:36">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row>
    <row r="90" spans="1:36">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row>
    <row r="91" spans="1:36">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row>
    <row r="92" spans="1:36">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row>
    <row r="93" spans="1:36">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row>
    <row r="94" spans="1:36">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row>
    <row r="95" spans="1:36">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row>
    <row r="96" spans="1:36">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row>
    <row r="97" spans="1:36">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row>
    <row r="98" spans="1:36">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row>
    <row r="99" spans="1:36">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row>
    <row r="100" spans="1:36">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row>
    <row r="101" spans="1:36">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row>
    <row r="102" spans="1:36">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row>
    <row r="103" spans="1:36">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row>
    <row r="104" spans="1:36">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row>
    <row r="105" spans="1:36">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row>
    <row r="106" spans="1:36">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row>
    <row r="107" spans="1:36">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row>
    <row r="108" spans="1:36">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row>
    <row r="109" spans="1:36">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row>
    <row r="110" spans="1:36">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row>
    <row r="111" spans="1:36">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row>
    <row r="112" spans="1:36">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row>
    <row r="113" spans="1:36">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row>
    <row r="114" spans="1:36">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row>
    <row r="115" spans="1:36">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row>
    <row r="116" spans="1:36">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row>
    <row r="117" spans="1:36">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row>
    <row r="118" spans="1:36">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row>
    <row r="119" spans="1:36">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row>
    <row r="120" spans="1:36">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row>
    <row r="121" spans="1:36">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row>
    <row r="122" spans="1:36">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row>
    <row r="123" spans="1:36">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row>
    <row r="124" spans="1:36">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row>
    <row r="125" spans="1:36">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row>
  </sheetData>
  <mergeCells count="13">
    <mergeCell ref="A7:I7"/>
    <mergeCell ref="A9:I9"/>
    <mergeCell ref="A8:I8"/>
    <mergeCell ref="A2:I3"/>
    <mergeCell ref="A1:I1"/>
    <mergeCell ref="A4:I4"/>
    <mergeCell ref="A5:I5"/>
    <mergeCell ref="A6:I6"/>
    <mergeCell ref="A10:I10"/>
    <mergeCell ref="A11:I11"/>
    <mergeCell ref="A12:I12"/>
    <mergeCell ref="A13:I13"/>
    <mergeCell ref="A15:I16"/>
  </mergeCells>
  <phoneticPr fontId="3" type="noConversion"/>
  <pageMargins left="0.75" right="0.75" top="1" bottom="1" header="0" footer="0"/>
  <pageSetup scale="70" orientation="landscape"/>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Hoja4"/>
  <dimension ref="A4:L41"/>
  <sheetViews>
    <sheetView showGridLines="0" topLeftCell="A12" zoomScale="80" workbookViewId="0">
      <selection activeCell="B24" sqref="B24:D24"/>
    </sheetView>
  </sheetViews>
  <sheetFormatPr baseColWidth="10" defaultColWidth="9.109375" defaultRowHeight="13.2"/>
  <cols>
    <col min="1" max="2" width="3.109375" customWidth="1"/>
    <col min="3" max="3" width="12.88671875" customWidth="1"/>
    <col min="4" max="4" width="78.33203125" customWidth="1"/>
    <col min="5" max="6" width="7.44140625" customWidth="1"/>
  </cols>
  <sheetData>
    <row r="4" spans="1:12" s="9" customFormat="1" ht="17.399999999999999">
      <c r="A4" s="1433" t="s">
        <v>290</v>
      </c>
      <c r="B4" s="1433"/>
      <c r="C4" s="1433"/>
      <c r="D4" s="1433"/>
      <c r="E4" s="1433"/>
      <c r="F4" s="1433"/>
      <c r="G4"/>
      <c r="H4"/>
      <c r="I4"/>
      <c r="J4"/>
    </row>
    <row r="5" spans="1:12" s="9" customFormat="1" ht="21">
      <c r="A5" s="6" t="e">
        <f>"Comité de Revisión No. "&amp;#REF!</f>
        <v>#REF!</v>
      </c>
      <c r="B5" s="7"/>
      <c r="C5" s="8"/>
      <c r="D5" s="8"/>
      <c r="E5" s="8"/>
      <c r="F5" s="8"/>
      <c r="G5"/>
      <c r="H5"/>
      <c r="I5"/>
      <c r="J5"/>
    </row>
    <row r="6" spans="1:12" ht="17.399999999999999">
      <c r="A6" s="7" t="s">
        <v>249</v>
      </c>
      <c r="B6" s="10"/>
      <c r="C6" s="11"/>
      <c r="D6" s="11"/>
      <c r="E6" s="11"/>
      <c r="F6" s="11"/>
    </row>
    <row r="7" spans="1:12" ht="17.399999999999999">
      <c r="A7" s="7" t="s">
        <v>250</v>
      </c>
      <c r="B7" s="10"/>
      <c r="C7" s="10"/>
      <c r="D7" s="11"/>
      <c r="E7" s="11"/>
      <c r="F7" s="11"/>
    </row>
    <row r="8" spans="1:12">
      <c r="A8" s="12"/>
      <c r="B8" s="12"/>
      <c r="C8" s="12"/>
    </row>
    <row r="9" spans="1:12" s="15" customFormat="1" ht="26.25" customHeight="1">
      <c r="A9" s="13" t="s">
        <v>251</v>
      </c>
      <c r="B9" s="14"/>
      <c r="C9" s="14"/>
      <c r="D9" s="1430"/>
      <c r="E9" s="1430"/>
      <c r="F9" s="1430"/>
    </row>
    <row r="10" spans="1:12" s="15" customFormat="1" ht="26.25" customHeight="1">
      <c r="A10" s="13" t="s">
        <v>252</v>
      </c>
      <c r="B10" s="14"/>
      <c r="C10" s="14"/>
      <c r="D10" s="1430" t="s">
        <v>905</v>
      </c>
      <c r="E10" s="1430"/>
      <c r="F10" s="1430"/>
    </row>
    <row r="11" spans="1:12" s="15" customFormat="1" ht="26.25" customHeight="1">
      <c r="A11" s="1431" t="s">
        <v>253</v>
      </c>
      <c r="B11" s="1432"/>
      <c r="C11" s="1432"/>
      <c r="D11" s="1434"/>
      <c r="E11" s="1434"/>
      <c r="F11" s="1434"/>
    </row>
    <row r="12" spans="1:12" s="15" customFormat="1" ht="26.25" customHeight="1">
      <c r="A12" s="13" t="s">
        <v>291</v>
      </c>
      <c r="B12" s="14"/>
      <c r="C12" s="14"/>
      <c r="D12" s="1430" t="s">
        <v>406</v>
      </c>
      <c r="E12" s="1430"/>
      <c r="F12" s="1430"/>
    </row>
    <row r="13" spans="1:12" s="15" customFormat="1" ht="26.25" customHeight="1">
      <c r="A13" s="1431" t="s">
        <v>254</v>
      </c>
      <c r="B13" s="1432"/>
      <c r="C13" s="1432"/>
      <c r="D13" s="1430"/>
      <c r="E13" s="1430"/>
      <c r="F13" s="1430"/>
    </row>
    <row r="14" spans="1:12" s="15" customFormat="1" ht="26.25" customHeight="1">
      <c r="A14" s="1431" t="s">
        <v>255</v>
      </c>
      <c r="B14" s="1432"/>
      <c r="C14" s="1432"/>
      <c r="D14" s="1441" t="s">
        <v>15</v>
      </c>
      <c r="E14" s="1441"/>
      <c r="F14" s="1441"/>
    </row>
    <row r="15" spans="1:12" ht="13.8" thickBot="1">
      <c r="D15" s="12"/>
    </row>
    <row r="16" spans="1:12" ht="15.75" customHeight="1" thickTop="1" thickBot="1">
      <c r="A16" s="1446" t="s">
        <v>256</v>
      </c>
      <c r="B16" s="1447"/>
      <c r="C16" s="1447"/>
      <c r="D16" s="1447"/>
      <c r="E16" s="16" t="s">
        <v>257</v>
      </c>
      <c r="F16" s="17"/>
      <c r="G16" t="s">
        <v>15</v>
      </c>
      <c r="L16" s="18"/>
    </row>
    <row r="17" spans="1:6" ht="15.75" customHeight="1" thickBot="1">
      <c r="A17" s="1448"/>
      <c r="B17" s="1449"/>
      <c r="C17" s="1449"/>
      <c r="D17" s="1449"/>
      <c r="E17" s="19" t="s">
        <v>258</v>
      </c>
      <c r="F17" s="20" t="s">
        <v>259</v>
      </c>
    </row>
    <row r="18" spans="1:6" ht="30" customHeight="1">
      <c r="A18" s="71">
        <v>1</v>
      </c>
      <c r="B18" s="1442" t="s">
        <v>356</v>
      </c>
      <c r="C18" s="1442"/>
      <c r="D18" s="1443"/>
      <c r="E18" s="21" t="s">
        <v>260</v>
      </c>
      <c r="F18" s="22" t="s">
        <v>67</v>
      </c>
    </row>
    <row r="19" spans="1:6" ht="30" customHeight="1">
      <c r="A19" s="72">
        <v>2</v>
      </c>
      <c r="B19" s="1435" t="s">
        <v>396</v>
      </c>
      <c r="C19" s="1435"/>
      <c r="D19" s="1436"/>
      <c r="E19" s="21" t="s">
        <v>260</v>
      </c>
      <c r="F19" s="22" t="s">
        <v>67</v>
      </c>
    </row>
    <row r="20" spans="1:6" ht="30" customHeight="1">
      <c r="A20" s="73">
        <v>3</v>
      </c>
      <c r="B20" s="1435" t="s">
        <v>261</v>
      </c>
      <c r="C20" s="1435"/>
      <c r="D20" s="1436"/>
      <c r="E20" s="21" t="s">
        <v>260</v>
      </c>
      <c r="F20" s="22" t="s">
        <v>67</v>
      </c>
    </row>
    <row r="21" spans="1:6" ht="30" customHeight="1">
      <c r="A21" s="72">
        <v>4</v>
      </c>
      <c r="B21" s="1435" t="s">
        <v>262</v>
      </c>
      <c r="C21" s="1435"/>
      <c r="D21" s="1436"/>
      <c r="E21" s="21" t="s">
        <v>260</v>
      </c>
      <c r="F21" s="22" t="s">
        <v>67</v>
      </c>
    </row>
    <row r="22" spans="1:6" s="5" customFormat="1" ht="30" customHeight="1">
      <c r="A22" s="74">
        <v>5</v>
      </c>
      <c r="B22" s="1444" t="s">
        <v>263</v>
      </c>
      <c r="C22" s="1444"/>
      <c r="D22" s="1445"/>
      <c r="E22" s="23" t="s">
        <v>260</v>
      </c>
      <c r="F22" s="24" t="s">
        <v>67</v>
      </c>
    </row>
    <row r="23" spans="1:6" ht="30" customHeight="1">
      <c r="A23" s="73">
        <v>6</v>
      </c>
      <c r="B23" s="1435" t="s">
        <v>264</v>
      </c>
      <c r="C23" s="1435"/>
      <c r="D23" s="1436"/>
      <c r="E23" s="21" t="s">
        <v>260</v>
      </c>
      <c r="F23" s="22" t="s">
        <v>67</v>
      </c>
    </row>
    <row r="24" spans="1:6" ht="30" customHeight="1" thickBot="1">
      <c r="A24" s="75">
        <v>7</v>
      </c>
      <c r="B24" s="1437" t="s">
        <v>294</v>
      </c>
      <c r="C24" s="1437"/>
      <c r="D24" s="1438"/>
      <c r="E24" s="25" t="s">
        <v>260</v>
      </c>
      <c r="F24" s="26" t="s">
        <v>67</v>
      </c>
    </row>
    <row r="25" spans="1:6">
      <c r="A25" s="27"/>
      <c r="B25" s="27"/>
      <c r="C25" s="27"/>
      <c r="D25" s="12"/>
    </row>
    <row r="26" spans="1:6" s="27" customFormat="1" ht="25.5" customHeight="1">
      <c r="A26" s="1439" t="s">
        <v>397</v>
      </c>
      <c r="B26" s="1440"/>
      <c r="C26" s="1440"/>
      <c r="D26" s="1440"/>
      <c r="E26" s="1440"/>
      <c r="F26" s="1440"/>
    </row>
    <row r="27" spans="1:6" s="27" customFormat="1" ht="27.75" customHeight="1">
      <c r="A27" s="1440" t="s">
        <v>265</v>
      </c>
      <c r="B27" s="1440"/>
      <c r="C27" s="1440"/>
      <c r="D27" s="1440"/>
      <c r="E27" s="1440"/>
      <c r="F27" s="1440"/>
    </row>
    <row r="28" spans="1:6">
      <c r="A28" s="27"/>
      <c r="B28" s="27"/>
      <c r="C28" s="27"/>
      <c r="D28" s="12"/>
    </row>
    <row r="29" spans="1:6">
      <c r="A29" s="28" t="s">
        <v>188</v>
      </c>
      <c r="B29" s="28"/>
      <c r="C29" s="28"/>
    </row>
    <row r="30" spans="1:6">
      <c r="A30" s="12" t="s">
        <v>15</v>
      </c>
      <c r="B30" s="12"/>
      <c r="C30" s="12"/>
      <c r="E30" s="29" t="s">
        <v>15</v>
      </c>
      <c r="F30" s="11"/>
    </row>
    <row r="31" spans="1:6">
      <c r="A31" s="12"/>
      <c r="B31" s="12"/>
      <c r="C31" s="12"/>
      <c r="E31" s="29"/>
      <c r="F31" s="11"/>
    </row>
    <row r="32" spans="1:6">
      <c r="D32" s="12"/>
    </row>
    <row r="33" spans="1:4">
      <c r="A33" s="30" t="s">
        <v>407</v>
      </c>
      <c r="D33" s="12"/>
    </row>
    <row r="34" spans="1:4">
      <c r="A34" s="30" t="s">
        <v>266</v>
      </c>
    </row>
    <row r="35" spans="1:4">
      <c r="A35" s="31"/>
    </row>
    <row r="41" spans="1:4">
      <c r="A41" s="15" t="s">
        <v>292</v>
      </c>
    </row>
  </sheetData>
  <mergeCells count="20">
    <mergeCell ref="B23:D23"/>
    <mergeCell ref="B24:D24"/>
    <mergeCell ref="A26:F26"/>
    <mergeCell ref="A27:F27"/>
    <mergeCell ref="D13:F13"/>
    <mergeCell ref="A14:C14"/>
    <mergeCell ref="D14:F14"/>
    <mergeCell ref="B18:D18"/>
    <mergeCell ref="B21:D21"/>
    <mergeCell ref="B22:D22"/>
    <mergeCell ref="B19:D19"/>
    <mergeCell ref="B20:D20"/>
    <mergeCell ref="A16:D17"/>
    <mergeCell ref="D12:F12"/>
    <mergeCell ref="A13:C13"/>
    <mergeCell ref="A4:F4"/>
    <mergeCell ref="D9:F9"/>
    <mergeCell ref="D10:F10"/>
    <mergeCell ref="A11:C11"/>
    <mergeCell ref="D11:F11"/>
  </mergeCells>
  <phoneticPr fontId="3" type="noConversion"/>
  <pageMargins left="0.74803149606299213" right="0.74803149606299213" top="0.98425196850393704" bottom="0.98425196850393704" header="0" footer="0"/>
  <pageSetup scale="75"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Hoja5"/>
  <dimension ref="A3:A799"/>
  <sheetViews>
    <sheetView zoomScale="70" zoomScaleNormal="70" zoomScalePageLayoutView="70" workbookViewId="0">
      <selection activeCell="A21" sqref="A21"/>
    </sheetView>
  </sheetViews>
  <sheetFormatPr baseColWidth="10" defaultColWidth="11.44140625" defaultRowHeight="13.2"/>
  <cols>
    <col min="1" max="1" width="255.6640625" bestFit="1" customWidth="1"/>
  </cols>
  <sheetData>
    <row r="3" spans="1:1">
      <c r="A3" s="604" t="s">
        <v>357</v>
      </c>
    </row>
    <row r="4" spans="1:1" ht="14.4" thickBot="1">
      <c r="A4" s="602" t="s">
        <v>422</v>
      </c>
    </row>
    <row r="5" spans="1:1" ht="14.4" thickBot="1">
      <c r="A5" s="602" t="s">
        <v>423</v>
      </c>
    </row>
    <row r="6" spans="1:1" ht="14.4" thickBot="1">
      <c r="A6" s="602" t="s">
        <v>424</v>
      </c>
    </row>
    <row r="7" spans="1:1" ht="14.4" thickBot="1">
      <c r="A7" s="602" t="s">
        <v>425</v>
      </c>
    </row>
    <row r="8" spans="1:1" ht="20.25" customHeight="1" thickBot="1">
      <c r="A8" s="602" t="s">
        <v>426</v>
      </c>
    </row>
    <row r="9" spans="1:1" ht="14.4" thickBot="1">
      <c r="A9" s="602" t="s">
        <v>427</v>
      </c>
    </row>
    <row r="10" spans="1:1" ht="14.4" thickBot="1">
      <c r="A10" s="602" t="s">
        <v>428</v>
      </c>
    </row>
    <row r="11" spans="1:1" ht="14.4" thickBot="1">
      <c r="A11" s="602" t="s">
        <v>429</v>
      </c>
    </row>
    <row r="12" spans="1:1" ht="14.4" thickBot="1">
      <c r="A12" s="602" t="s">
        <v>430</v>
      </c>
    </row>
    <row r="13" spans="1:1" ht="14.4" thickBot="1">
      <c r="A13" s="603" t="s">
        <v>431</v>
      </c>
    </row>
    <row r="14" spans="1:1" ht="14.4" thickBot="1">
      <c r="A14" s="602" t="s">
        <v>432</v>
      </c>
    </row>
    <row r="15" spans="1:1" ht="14.4" thickBot="1">
      <c r="A15" s="602" t="s">
        <v>433</v>
      </c>
    </row>
    <row r="16" spans="1:1" ht="14.4" thickBot="1">
      <c r="A16" s="602" t="s">
        <v>434</v>
      </c>
    </row>
    <row r="17" spans="1:1" ht="14.4" thickBot="1">
      <c r="A17" s="602" t="s">
        <v>435</v>
      </c>
    </row>
    <row r="18" spans="1:1" ht="14.4" thickBot="1">
      <c r="A18" s="602" t="s">
        <v>436</v>
      </c>
    </row>
    <row r="19" spans="1:1" ht="14.4" thickBot="1">
      <c r="A19" s="602" t="s">
        <v>437</v>
      </c>
    </row>
    <row r="20" spans="1:1" ht="14.4" thickBot="1">
      <c r="A20" s="602" t="s">
        <v>438</v>
      </c>
    </row>
    <row r="21" spans="1:1" ht="14.4" thickBot="1">
      <c r="A21" s="602" t="s">
        <v>439</v>
      </c>
    </row>
    <row r="22" spans="1:1" ht="14.4" thickBot="1">
      <c r="A22" s="602" t="s">
        <v>440</v>
      </c>
    </row>
    <row r="23" spans="1:1" ht="14.4" thickBot="1">
      <c r="A23" s="602" t="s">
        <v>441</v>
      </c>
    </row>
    <row r="24" spans="1:1" ht="14.4" thickBot="1">
      <c r="A24" s="602" t="s">
        <v>442</v>
      </c>
    </row>
    <row r="25" spans="1:1" ht="14.4" thickBot="1">
      <c r="A25" s="602" t="s">
        <v>443</v>
      </c>
    </row>
    <row r="26" spans="1:1" ht="14.4" thickBot="1">
      <c r="A26" s="603" t="s">
        <v>444</v>
      </c>
    </row>
    <row r="27" spans="1:1" ht="14.4" thickBot="1">
      <c r="A27" s="602" t="s">
        <v>445</v>
      </c>
    </row>
    <row r="28" spans="1:1" ht="14.4" thickBot="1">
      <c r="A28" s="602" t="s">
        <v>446</v>
      </c>
    </row>
    <row r="29" spans="1:1" ht="14.4" thickBot="1">
      <c r="A29" s="602" t="s">
        <v>447</v>
      </c>
    </row>
    <row r="30" spans="1:1" ht="14.4" thickBot="1">
      <c r="A30" s="602" t="s">
        <v>448</v>
      </c>
    </row>
    <row r="31" spans="1:1" ht="14.4" thickBot="1">
      <c r="A31" s="602" t="s">
        <v>449</v>
      </c>
    </row>
    <row r="32" spans="1:1" ht="14.4" thickBot="1">
      <c r="A32" s="602" t="s">
        <v>450</v>
      </c>
    </row>
    <row r="33" spans="1:1" ht="14.4" thickBot="1">
      <c r="A33" s="602" t="s">
        <v>451</v>
      </c>
    </row>
    <row r="34" spans="1:1" ht="14.4" thickBot="1">
      <c r="A34" s="602" t="s">
        <v>452</v>
      </c>
    </row>
    <row r="35" spans="1:1" ht="14.4" thickBot="1">
      <c r="A35" s="602" t="s">
        <v>453</v>
      </c>
    </row>
    <row r="36" spans="1:1" ht="14.4" thickBot="1">
      <c r="A36" s="602" t="s">
        <v>454</v>
      </c>
    </row>
    <row r="37" spans="1:1" ht="14.4" thickBot="1">
      <c r="A37" s="602" t="s">
        <v>455</v>
      </c>
    </row>
    <row r="38" spans="1:1" ht="14.4" thickBot="1">
      <c r="A38" s="602" t="s">
        <v>456</v>
      </c>
    </row>
    <row r="39" spans="1:1" ht="14.4" thickBot="1">
      <c r="A39" s="602" t="s">
        <v>457</v>
      </c>
    </row>
    <row r="40" spans="1:1" ht="14.4" thickBot="1">
      <c r="A40" s="602" t="s">
        <v>458</v>
      </c>
    </row>
    <row r="41" spans="1:1" ht="14.4" thickBot="1">
      <c r="A41" s="602" t="s">
        <v>459</v>
      </c>
    </row>
    <row r="42" spans="1:1" ht="14.4" thickBot="1">
      <c r="A42" s="602" t="s">
        <v>460</v>
      </c>
    </row>
    <row r="43" spans="1:1" ht="14.4" thickBot="1">
      <c r="A43" s="602" t="s">
        <v>461</v>
      </c>
    </row>
    <row r="44" spans="1:1" ht="14.4" thickBot="1">
      <c r="A44" s="602" t="s">
        <v>462</v>
      </c>
    </row>
    <row r="45" spans="1:1" ht="14.4" thickBot="1">
      <c r="A45" s="602" t="s">
        <v>463</v>
      </c>
    </row>
    <row r="46" spans="1:1" ht="14.4" thickBot="1">
      <c r="A46" s="602" t="s">
        <v>464</v>
      </c>
    </row>
    <row r="47" spans="1:1" ht="14.4" thickBot="1">
      <c r="A47" s="602" t="s">
        <v>465</v>
      </c>
    </row>
    <row r="48" spans="1:1" ht="14.4" thickBot="1">
      <c r="A48" s="602" t="s">
        <v>466</v>
      </c>
    </row>
    <row r="49" spans="1:1" ht="14.4" thickBot="1">
      <c r="A49" s="602" t="s">
        <v>467</v>
      </c>
    </row>
    <row r="50" spans="1:1" ht="14.4" thickBot="1">
      <c r="A50" s="602" t="s">
        <v>468</v>
      </c>
    </row>
    <row r="51" spans="1:1" ht="14.4" thickBot="1">
      <c r="A51" s="602" t="s">
        <v>469</v>
      </c>
    </row>
    <row r="52" spans="1:1" ht="14.4" thickBot="1">
      <c r="A52" s="602" t="s">
        <v>470</v>
      </c>
    </row>
    <row r="53" spans="1:1" ht="14.4" thickBot="1">
      <c r="A53" s="602" t="s">
        <v>471</v>
      </c>
    </row>
    <row r="54" spans="1:1" ht="14.4" thickBot="1">
      <c r="A54" s="602" t="s">
        <v>472</v>
      </c>
    </row>
    <row r="55" spans="1:1" ht="14.4" thickBot="1">
      <c r="A55" s="602" t="s">
        <v>473</v>
      </c>
    </row>
    <row r="56" spans="1:1" ht="14.4" thickBot="1">
      <c r="A56" s="602" t="s">
        <v>474</v>
      </c>
    </row>
    <row r="57" spans="1:1" ht="14.4" thickBot="1">
      <c r="A57" s="602" t="s">
        <v>475</v>
      </c>
    </row>
    <row r="58" spans="1:1" ht="14.4" thickBot="1">
      <c r="A58" s="602" t="s">
        <v>476</v>
      </c>
    </row>
    <row r="59" spans="1:1" ht="14.4" thickBot="1">
      <c r="A59" s="602" t="s">
        <v>477</v>
      </c>
    </row>
    <row r="60" spans="1:1" ht="14.4" thickBot="1">
      <c r="A60" s="602" t="s">
        <v>478</v>
      </c>
    </row>
    <row r="61" spans="1:1" ht="14.4" thickBot="1">
      <c r="A61" s="602" t="s">
        <v>479</v>
      </c>
    </row>
    <row r="62" spans="1:1" ht="14.4" thickBot="1">
      <c r="A62" s="602" t="s">
        <v>480</v>
      </c>
    </row>
    <row r="63" spans="1:1" ht="14.4" thickBot="1">
      <c r="A63" s="602" t="s">
        <v>481</v>
      </c>
    </row>
    <row r="64" spans="1:1" ht="14.4" thickBot="1">
      <c r="A64" s="602" t="s">
        <v>482</v>
      </c>
    </row>
    <row r="65" spans="1:1" ht="14.4" thickBot="1">
      <c r="A65" s="602" t="s">
        <v>483</v>
      </c>
    </row>
    <row r="66" spans="1:1" ht="14.4" thickBot="1">
      <c r="A66" s="602" t="s">
        <v>484</v>
      </c>
    </row>
    <row r="67" spans="1:1" ht="14.4" thickBot="1">
      <c r="A67" s="602" t="s">
        <v>485</v>
      </c>
    </row>
    <row r="68" spans="1:1" ht="14.4" thickBot="1">
      <c r="A68" s="602" t="s">
        <v>486</v>
      </c>
    </row>
    <row r="69" spans="1:1" ht="14.4" thickBot="1">
      <c r="A69" s="602" t="s">
        <v>487</v>
      </c>
    </row>
    <row r="70" spans="1:1" ht="14.4" thickBot="1">
      <c r="A70" s="602" t="s">
        <v>488</v>
      </c>
    </row>
    <row r="71" spans="1:1" ht="14.4" thickBot="1">
      <c r="A71" s="602" t="s">
        <v>489</v>
      </c>
    </row>
    <row r="72" spans="1:1" ht="14.4" thickBot="1">
      <c r="A72" s="602" t="s">
        <v>490</v>
      </c>
    </row>
    <row r="73" spans="1:1" ht="14.4" thickBot="1">
      <c r="A73" s="602" t="s">
        <v>491</v>
      </c>
    </row>
    <row r="74" spans="1:1" ht="14.4" thickBot="1">
      <c r="A74" s="602" t="s">
        <v>492</v>
      </c>
    </row>
    <row r="75" spans="1:1" ht="14.4" thickBot="1">
      <c r="A75" s="602" t="s">
        <v>493</v>
      </c>
    </row>
    <row r="76" spans="1:1" ht="14.4" thickBot="1">
      <c r="A76" s="602" t="s">
        <v>494</v>
      </c>
    </row>
    <row r="77" spans="1:1" ht="14.4" thickBot="1">
      <c r="A77" s="602" t="s">
        <v>495</v>
      </c>
    </row>
    <row r="78" spans="1:1" ht="14.4" thickBot="1">
      <c r="A78" s="602" t="s">
        <v>496</v>
      </c>
    </row>
    <row r="79" spans="1:1" ht="14.4" thickBot="1">
      <c r="A79" s="602" t="s">
        <v>497</v>
      </c>
    </row>
    <row r="80" spans="1:1" ht="14.4" thickBot="1">
      <c r="A80" s="602" t="s">
        <v>498</v>
      </c>
    </row>
    <row r="81" spans="1:1" ht="14.4" thickBot="1">
      <c r="A81" s="602" t="s">
        <v>499</v>
      </c>
    </row>
    <row r="82" spans="1:1" ht="14.4" thickBot="1">
      <c r="A82" s="602" t="s">
        <v>500</v>
      </c>
    </row>
    <row r="83" spans="1:1" ht="14.4" thickBot="1">
      <c r="A83" s="602" t="s">
        <v>501</v>
      </c>
    </row>
    <row r="84" spans="1:1" ht="14.4" thickBot="1">
      <c r="A84" s="602" t="s">
        <v>502</v>
      </c>
    </row>
    <row r="85" spans="1:1" ht="14.4" thickBot="1">
      <c r="A85" s="602" t="s">
        <v>503</v>
      </c>
    </row>
    <row r="86" spans="1:1" ht="14.4" thickBot="1">
      <c r="A86" s="602" t="s">
        <v>504</v>
      </c>
    </row>
    <row r="87" spans="1:1" ht="14.4" thickBot="1">
      <c r="A87" s="602" t="s">
        <v>505</v>
      </c>
    </row>
    <row r="88" spans="1:1" ht="14.4" thickBot="1">
      <c r="A88" s="602" t="s">
        <v>506</v>
      </c>
    </row>
    <row r="89" spans="1:1" ht="14.4" thickBot="1">
      <c r="A89" s="602" t="s">
        <v>507</v>
      </c>
    </row>
    <row r="90" spans="1:1" ht="14.4" thickBot="1">
      <c r="A90" s="602" t="s">
        <v>508</v>
      </c>
    </row>
    <row r="91" spans="1:1" ht="14.4" thickBot="1">
      <c r="A91" s="602" t="s">
        <v>509</v>
      </c>
    </row>
    <row r="92" spans="1:1" ht="14.4" thickBot="1">
      <c r="A92" s="602" t="s">
        <v>510</v>
      </c>
    </row>
    <row r="93" spans="1:1" ht="14.4" thickBot="1">
      <c r="A93" s="602" t="s">
        <v>511</v>
      </c>
    </row>
    <row r="94" spans="1:1" ht="14.4" thickBot="1">
      <c r="A94" s="602" t="s">
        <v>512</v>
      </c>
    </row>
    <row r="95" spans="1:1" ht="14.4" thickBot="1">
      <c r="A95" s="602" t="s">
        <v>513</v>
      </c>
    </row>
    <row r="96" spans="1:1" ht="14.4" thickBot="1">
      <c r="A96" s="602" t="s">
        <v>514</v>
      </c>
    </row>
    <row r="97" spans="1:1" ht="14.4" thickBot="1">
      <c r="A97" s="602" t="s">
        <v>514</v>
      </c>
    </row>
    <row r="98" spans="1:1" ht="14.4" thickBot="1">
      <c r="A98" s="602" t="s">
        <v>515</v>
      </c>
    </row>
    <row r="99" spans="1:1" ht="14.4" thickBot="1">
      <c r="A99" s="602" t="s">
        <v>516</v>
      </c>
    </row>
    <row r="100" spans="1:1" ht="14.4" thickBot="1">
      <c r="A100" s="602" t="s">
        <v>517</v>
      </c>
    </row>
    <row r="101" spans="1:1" ht="14.4" thickBot="1">
      <c r="A101" s="602" t="s">
        <v>518</v>
      </c>
    </row>
    <row r="102" spans="1:1" ht="14.4" thickBot="1">
      <c r="A102" s="602" t="s">
        <v>519</v>
      </c>
    </row>
    <row r="103" spans="1:1" ht="14.4" thickBot="1">
      <c r="A103" s="602" t="s">
        <v>520</v>
      </c>
    </row>
    <row r="104" spans="1:1" ht="14.4" thickBot="1">
      <c r="A104" s="602" t="s">
        <v>521</v>
      </c>
    </row>
    <row r="105" spans="1:1" ht="14.4" thickBot="1">
      <c r="A105" s="602" t="s">
        <v>522</v>
      </c>
    </row>
    <row r="106" spans="1:1" ht="14.4" thickBot="1">
      <c r="A106" s="602" t="s">
        <v>523</v>
      </c>
    </row>
    <row r="107" spans="1:1" ht="14.4" thickBot="1">
      <c r="A107" s="602" t="s">
        <v>524</v>
      </c>
    </row>
    <row r="108" spans="1:1" ht="14.4" thickBot="1">
      <c r="A108" s="602" t="s">
        <v>525</v>
      </c>
    </row>
    <row r="109" spans="1:1" ht="14.4" thickBot="1">
      <c r="A109" s="602" t="s">
        <v>526</v>
      </c>
    </row>
    <row r="110" spans="1:1" ht="14.4" thickBot="1">
      <c r="A110" s="602" t="s">
        <v>527</v>
      </c>
    </row>
    <row r="111" spans="1:1" ht="14.4" thickBot="1">
      <c r="A111" s="602" t="s">
        <v>528</v>
      </c>
    </row>
    <row r="112" spans="1:1" ht="14.4" thickBot="1">
      <c r="A112" s="602" t="s">
        <v>529</v>
      </c>
    </row>
    <row r="113" spans="1:1" ht="14.4" thickBot="1">
      <c r="A113" s="602" t="s">
        <v>530</v>
      </c>
    </row>
    <row r="114" spans="1:1" ht="14.4" thickBot="1">
      <c r="A114" s="602" t="s">
        <v>531</v>
      </c>
    </row>
    <row r="115" spans="1:1" ht="14.4" thickBot="1">
      <c r="A115" s="602" t="s">
        <v>532</v>
      </c>
    </row>
    <row r="116" spans="1:1" ht="14.4" thickBot="1">
      <c r="A116" s="602" t="s">
        <v>533</v>
      </c>
    </row>
    <row r="117" spans="1:1" ht="14.4" thickBot="1">
      <c r="A117" s="602" t="s">
        <v>534</v>
      </c>
    </row>
    <row r="118" spans="1:1" ht="14.4" thickBot="1">
      <c r="A118" s="602" t="s">
        <v>535</v>
      </c>
    </row>
    <row r="119" spans="1:1" ht="14.4" thickBot="1">
      <c r="A119" s="602" t="s">
        <v>536</v>
      </c>
    </row>
    <row r="120" spans="1:1" ht="14.4" thickBot="1">
      <c r="A120" s="602" t="s">
        <v>537</v>
      </c>
    </row>
    <row r="121" spans="1:1" ht="14.4" thickBot="1">
      <c r="A121" s="602" t="s">
        <v>538</v>
      </c>
    </row>
    <row r="122" spans="1:1" ht="14.4" thickBot="1">
      <c r="A122" s="602" t="s">
        <v>539</v>
      </c>
    </row>
    <row r="123" spans="1:1" ht="14.4" thickBot="1">
      <c r="A123" s="602" t="s">
        <v>540</v>
      </c>
    </row>
    <row r="124" spans="1:1" ht="14.4" thickBot="1">
      <c r="A124" s="602" t="s">
        <v>541</v>
      </c>
    </row>
    <row r="125" spans="1:1" ht="14.4" thickBot="1">
      <c r="A125" s="602" t="s">
        <v>542</v>
      </c>
    </row>
    <row r="126" spans="1:1" ht="14.4" thickBot="1">
      <c r="A126" s="602" t="s">
        <v>543</v>
      </c>
    </row>
    <row r="127" spans="1:1" ht="14.4" thickBot="1">
      <c r="A127" s="602" t="s">
        <v>544</v>
      </c>
    </row>
    <row r="128" spans="1:1" ht="14.4" thickBot="1">
      <c r="A128" s="602" t="s">
        <v>545</v>
      </c>
    </row>
    <row r="129" spans="1:1" ht="14.4" thickBot="1">
      <c r="A129" s="602" t="s">
        <v>546</v>
      </c>
    </row>
    <row r="130" spans="1:1" ht="14.4" thickBot="1">
      <c r="A130" s="602" t="s">
        <v>547</v>
      </c>
    </row>
    <row r="131" spans="1:1" ht="14.4" thickBot="1">
      <c r="A131" s="602" t="s">
        <v>548</v>
      </c>
    </row>
    <row r="132" spans="1:1" ht="14.4" thickBot="1">
      <c r="A132" s="602" t="s">
        <v>549</v>
      </c>
    </row>
    <row r="133" spans="1:1" ht="14.4" thickBot="1">
      <c r="A133" s="602" t="s">
        <v>550</v>
      </c>
    </row>
    <row r="134" spans="1:1" ht="14.4" thickBot="1">
      <c r="A134" s="602" t="s">
        <v>551</v>
      </c>
    </row>
    <row r="135" spans="1:1" ht="14.4" thickBot="1">
      <c r="A135" s="602" t="s">
        <v>552</v>
      </c>
    </row>
    <row r="136" spans="1:1" ht="14.4" thickBot="1">
      <c r="A136" s="602" t="s">
        <v>553</v>
      </c>
    </row>
    <row r="137" spans="1:1" ht="14.4" thickBot="1">
      <c r="A137" s="602" t="s">
        <v>554</v>
      </c>
    </row>
    <row r="138" spans="1:1" ht="14.4" thickBot="1">
      <c r="A138" s="602" t="s">
        <v>555</v>
      </c>
    </row>
    <row r="139" spans="1:1" ht="14.4" thickBot="1">
      <c r="A139" s="602" t="s">
        <v>556</v>
      </c>
    </row>
    <row r="140" spans="1:1" ht="14.4" thickBot="1">
      <c r="A140" s="602" t="s">
        <v>557</v>
      </c>
    </row>
    <row r="141" spans="1:1" ht="14.4" thickBot="1">
      <c r="A141" s="602" t="s">
        <v>558</v>
      </c>
    </row>
    <row r="142" spans="1:1" ht="14.4" thickBot="1">
      <c r="A142" s="602" t="s">
        <v>559</v>
      </c>
    </row>
    <row r="143" spans="1:1" ht="14.4" thickBot="1">
      <c r="A143" s="602" t="s">
        <v>560</v>
      </c>
    </row>
    <row r="144" spans="1:1" ht="14.4" thickBot="1">
      <c r="A144" s="602" t="s">
        <v>561</v>
      </c>
    </row>
    <row r="145" spans="1:1" ht="14.4" thickBot="1">
      <c r="A145" s="602" t="s">
        <v>562</v>
      </c>
    </row>
    <row r="146" spans="1:1" ht="14.4" thickBot="1">
      <c r="A146" s="602" t="s">
        <v>563</v>
      </c>
    </row>
    <row r="147" spans="1:1" ht="14.4" thickBot="1">
      <c r="A147" s="602" t="s">
        <v>564</v>
      </c>
    </row>
    <row r="148" spans="1:1" ht="14.4" thickBot="1">
      <c r="A148" s="602" t="s">
        <v>565</v>
      </c>
    </row>
    <row r="149" spans="1:1" ht="14.4" thickBot="1">
      <c r="A149" s="602" t="s">
        <v>566</v>
      </c>
    </row>
    <row r="150" spans="1:1" ht="14.4" thickBot="1">
      <c r="A150" s="602" t="s">
        <v>567</v>
      </c>
    </row>
    <row r="151" spans="1:1" ht="14.4" thickBot="1">
      <c r="A151" s="602" t="s">
        <v>568</v>
      </c>
    </row>
    <row r="152" spans="1:1" ht="14.4" thickBot="1">
      <c r="A152" s="602" t="s">
        <v>569</v>
      </c>
    </row>
    <row r="153" spans="1:1" ht="14.4" thickBot="1">
      <c r="A153" s="602" t="s">
        <v>570</v>
      </c>
    </row>
    <row r="154" spans="1:1" ht="14.4" thickBot="1">
      <c r="A154" s="602" t="s">
        <v>571</v>
      </c>
    </row>
    <row r="155" spans="1:1" ht="14.4" thickBot="1">
      <c r="A155" s="602" t="s">
        <v>572</v>
      </c>
    </row>
    <row r="156" spans="1:1" ht="14.4" thickBot="1">
      <c r="A156" s="602" t="s">
        <v>573</v>
      </c>
    </row>
    <row r="157" spans="1:1" ht="14.4" thickBot="1">
      <c r="A157" s="602" t="s">
        <v>574</v>
      </c>
    </row>
    <row r="158" spans="1:1" ht="14.4" thickBot="1">
      <c r="A158" s="602" t="s">
        <v>575</v>
      </c>
    </row>
    <row r="159" spans="1:1" ht="14.4" thickBot="1">
      <c r="A159" s="602" t="s">
        <v>576</v>
      </c>
    </row>
    <row r="160" spans="1:1" ht="14.4" thickBot="1">
      <c r="A160" s="602" t="s">
        <v>577</v>
      </c>
    </row>
    <row r="161" spans="1:1" ht="14.4" thickBot="1">
      <c r="A161" s="602" t="s">
        <v>578</v>
      </c>
    </row>
    <row r="162" spans="1:1" ht="14.4" thickBot="1">
      <c r="A162" s="602" t="s">
        <v>579</v>
      </c>
    </row>
    <row r="163" spans="1:1" ht="14.4" thickBot="1">
      <c r="A163" s="602" t="s">
        <v>580</v>
      </c>
    </row>
    <row r="164" spans="1:1" ht="14.4" thickBot="1">
      <c r="A164" s="602" t="s">
        <v>581</v>
      </c>
    </row>
    <row r="165" spans="1:1" ht="14.4" thickBot="1">
      <c r="A165" s="602" t="s">
        <v>582</v>
      </c>
    </row>
    <row r="166" spans="1:1" ht="14.4" thickBot="1">
      <c r="A166" s="602" t="s">
        <v>583</v>
      </c>
    </row>
    <row r="167" spans="1:1" ht="14.4" thickBot="1">
      <c r="A167" s="602" t="s">
        <v>584</v>
      </c>
    </row>
    <row r="168" spans="1:1" ht="14.4" thickBot="1">
      <c r="A168" s="602" t="s">
        <v>585</v>
      </c>
    </row>
    <row r="169" spans="1:1" ht="14.4" thickBot="1">
      <c r="A169" s="602" t="s">
        <v>586</v>
      </c>
    </row>
    <row r="170" spans="1:1" ht="14.4" thickBot="1">
      <c r="A170" s="602" t="s">
        <v>587</v>
      </c>
    </row>
    <row r="171" spans="1:1" ht="14.4" thickBot="1">
      <c r="A171" s="602" t="s">
        <v>588</v>
      </c>
    </row>
    <row r="172" spans="1:1" ht="14.4" thickBot="1">
      <c r="A172" s="602" t="s">
        <v>589</v>
      </c>
    </row>
    <row r="173" spans="1:1" ht="14.4" thickBot="1">
      <c r="A173" s="602" t="s">
        <v>590</v>
      </c>
    </row>
    <row r="174" spans="1:1" ht="14.4" thickBot="1">
      <c r="A174" s="602" t="s">
        <v>591</v>
      </c>
    </row>
    <row r="175" spans="1:1" ht="14.4" thickBot="1">
      <c r="A175" s="602" t="s">
        <v>592</v>
      </c>
    </row>
    <row r="176" spans="1:1" ht="14.4" thickBot="1">
      <c r="A176" s="602" t="s">
        <v>593</v>
      </c>
    </row>
    <row r="177" spans="1:1" ht="14.4" thickBot="1">
      <c r="A177" s="602" t="s">
        <v>594</v>
      </c>
    </row>
    <row r="178" spans="1:1" ht="14.4" thickBot="1">
      <c r="A178" s="602" t="s">
        <v>595</v>
      </c>
    </row>
    <row r="179" spans="1:1" ht="14.4" thickBot="1">
      <c r="A179" s="602" t="s">
        <v>596</v>
      </c>
    </row>
    <row r="180" spans="1:1" ht="14.4" thickBot="1">
      <c r="A180" s="602" t="s">
        <v>597</v>
      </c>
    </row>
    <row r="181" spans="1:1" ht="14.4" thickBot="1">
      <c r="A181" s="602" t="s">
        <v>598</v>
      </c>
    </row>
    <row r="182" spans="1:1" ht="14.4" thickBot="1">
      <c r="A182" s="602" t="s">
        <v>599</v>
      </c>
    </row>
    <row r="183" spans="1:1" ht="14.4" thickBot="1">
      <c r="A183" s="602" t="s">
        <v>600</v>
      </c>
    </row>
    <row r="184" spans="1:1" ht="14.4" thickBot="1">
      <c r="A184" s="602" t="s">
        <v>601</v>
      </c>
    </row>
    <row r="185" spans="1:1" ht="14.4" thickBot="1">
      <c r="A185" s="602" t="s">
        <v>602</v>
      </c>
    </row>
    <row r="186" spans="1:1" ht="14.4" thickBot="1">
      <c r="A186" s="602" t="s">
        <v>603</v>
      </c>
    </row>
    <row r="187" spans="1:1" ht="14.4" thickBot="1">
      <c r="A187" s="602" t="s">
        <v>604</v>
      </c>
    </row>
    <row r="188" spans="1:1" ht="14.4" thickBot="1">
      <c r="A188" s="602" t="s">
        <v>605</v>
      </c>
    </row>
    <row r="189" spans="1:1" ht="14.4" thickBot="1">
      <c r="A189" s="602" t="s">
        <v>606</v>
      </c>
    </row>
    <row r="190" spans="1:1" ht="14.4" thickBot="1">
      <c r="A190" s="602" t="s">
        <v>607</v>
      </c>
    </row>
    <row r="191" spans="1:1" ht="14.4" thickBot="1">
      <c r="A191" s="602" t="s">
        <v>608</v>
      </c>
    </row>
    <row r="192" spans="1:1" ht="14.4" thickBot="1">
      <c r="A192" s="602" t="s">
        <v>609</v>
      </c>
    </row>
    <row r="193" spans="1:1" ht="14.4" thickBot="1">
      <c r="A193" s="602" t="s">
        <v>610</v>
      </c>
    </row>
    <row r="194" spans="1:1" ht="14.4" thickBot="1">
      <c r="A194" s="602" t="s">
        <v>611</v>
      </c>
    </row>
    <row r="195" spans="1:1" ht="14.4" thickBot="1">
      <c r="A195" s="602" t="s">
        <v>612</v>
      </c>
    </row>
    <row r="196" spans="1:1" ht="14.4" thickBot="1">
      <c r="A196" s="602" t="s">
        <v>613</v>
      </c>
    </row>
    <row r="197" spans="1:1" ht="14.4" thickBot="1">
      <c r="A197" s="602" t="s">
        <v>614</v>
      </c>
    </row>
    <row r="198" spans="1:1" ht="14.4" thickBot="1">
      <c r="A198" s="602" t="s">
        <v>615</v>
      </c>
    </row>
    <row r="199" spans="1:1" ht="14.4" thickBot="1">
      <c r="A199" s="602" t="s">
        <v>616</v>
      </c>
    </row>
    <row r="200" spans="1:1" ht="14.4" thickBot="1">
      <c r="A200" s="602" t="s">
        <v>617</v>
      </c>
    </row>
    <row r="201" spans="1:1" ht="14.4" thickBot="1">
      <c r="A201" s="602" t="s">
        <v>618</v>
      </c>
    </row>
    <row r="202" spans="1:1" ht="14.4" thickBot="1">
      <c r="A202" s="602" t="s">
        <v>619</v>
      </c>
    </row>
    <row r="203" spans="1:1" ht="14.4" thickBot="1">
      <c r="A203" s="602" t="s">
        <v>620</v>
      </c>
    </row>
    <row r="204" spans="1:1" ht="14.4" thickBot="1">
      <c r="A204" s="602" t="s">
        <v>621</v>
      </c>
    </row>
    <row r="205" spans="1:1" ht="14.4" thickBot="1">
      <c r="A205" s="602" t="s">
        <v>622</v>
      </c>
    </row>
    <row r="206" spans="1:1" ht="14.4" thickBot="1">
      <c r="A206" s="602" t="s">
        <v>623</v>
      </c>
    </row>
    <row r="207" spans="1:1" ht="14.4" thickBot="1">
      <c r="A207" s="602" t="s">
        <v>624</v>
      </c>
    </row>
    <row r="208" spans="1:1" ht="14.4" thickBot="1">
      <c r="A208" s="602" t="s">
        <v>625</v>
      </c>
    </row>
    <row r="209" spans="1:1" ht="14.4" thickBot="1">
      <c r="A209" s="602" t="s">
        <v>626</v>
      </c>
    </row>
    <row r="210" spans="1:1" ht="14.4" thickBot="1">
      <c r="A210" s="602" t="s">
        <v>627</v>
      </c>
    </row>
    <row r="211" spans="1:1" ht="14.4" thickBot="1">
      <c r="A211" s="602" t="s">
        <v>628</v>
      </c>
    </row>
    <row r="212" spans="1:1" ht="14.4" thickBot="1">
      <c r="A212" s="602" t="s">
        <v>629</v>
      </c>
    </row>
    <row r="213" spans="1:1" ht="14.4" thickBot="1">
      <c r="A213" s="602" t="s">
        <v>630</v>
      </c>
    </row>
    <row r="214" spans="1:1" ht="14.4" thickBot="1">
      <c r="A214" s="602" t="s">
        <v>631</v>
      </c>
    </row>
    <row r="215" spans="1:1" ht="14.4" thickBot="1">
      <c r="A215" s="602" t="s">
        <v>632</v>
      </c>
    </row>
    <row r="216" spans="1:1" ht="14.4" thickBot="1">
      <c r="A216" s="602" t="s">
        <v>633</v>
      </c>
    </row>
    <row r="217" spans="1:1" ht="14.4" thickBot="1">
      <c r="A217" s="602" t="s">
        <v>634</v>
      </c>
    </row>
    <row r="218" spans="1:1" ht="14.4" thickBot="1">
      <c r="A218" s="602" t="s">
        <v>635</v>
      </c>
    </row>
    <row r="219" spans="1:1" ht="14.4" thickBot="1">
      <c r="A219" s="602" t="s">
        <v>636</v>
      </c>
    </row>
    <row r="220" spans="1:1" ht="14.4" thickBot="1">
      <c r="A220" s="602" t="s">
        <v>637</v>
      </c>
    </row>
    <row r="221" spans="1:1" ht="14.4" thickBot="1">
      <c r="A221" s="602" t="s">
        <v>638</v>
      </c>
    </row>
    <row r="222" spans="1:1" ht="14.4" thickBot="1">
      <c r="A222" s="602" t="s">
        <v>639</v>
      </c>
    </row>
    <row r="223" spans="1:1" ht="14.4" thickBot="1">
      <c r="A223" s="602" t="s">
        <v>640</v>
      </c>
    </row>
    <row r="224" spans="1:1" ht="14.4" thickBot="1">
      <c r="A224" s="602" t="s">
        <v>641</v>
      </c>
    </row>
    <row r="225" spans="1:1" ht="14.4" thickBot="1">
      <c r="A225" s="602" t="s">
        <v>642</v>
      </c>
    </row>
    <row r="226" spans="1:1" ht="14.4" thickBot="1">
      <c r="A226" s="602" t="s">
        <v>643</v>
      </c>
    </row>
    <row r="227" spans="1:1" ht="14.4" thickBot="1">
      <c r="A227" s="602" t="s">
        <v>644</v>
      </c>
    </row>
    <row r="228" spans="1:1" ht="14.4" thickBot="1">
      <c r="A228" s="602" t="s">
        <v>645</v>
      </c>
    </row>
    <row r="229" spans="1:1" ht="14.4" thickBot="1">
      <c r="A229" s="602" t="s">
        <v>646</v>
      </c>
    </row>
    <row r="230" spans="1:1" ht="14.4" thickBot="1">
      <c r="A230" s="602" t="s">
        <v>647</v>
      </c>
    </row>
    <row r="231" spans="1:1" ht="14.4" thickBot="1">
      <c r="A231" s="602" t="s">
        <v>648</v>
      </c>
    </row>
    <row r="232" spans="1:1" ht="14.4" thickBot="1">
      <c r="A232" s="602" t="s">
        <v>649</v>
      </c>
    </row>
    <row r="233" spans="1:1" ht="14.4" thickBot="1">
      <c r="A233" s="602" t="s">
        <v>650</v>
      </c>
    </row>
    <row r="234" spans="1:1" ht="14.4" thickBot="1">
      <c r="A234" s="602" t="s">
        <v>651</v>
      </c>
    </row>
    <row r="235" spans="1:1" ht="14.4" thickBot="1">
      <c r="A235" s="602" t="s">
        <v>652</v>
      </c>
    </row>
    <row r="236" spans="1:1" ht="14.4" thickBot="1">
      <c r="A236" s="602" t="s">
        <v>653</v>
      </c>
    </row>
    <row r="237" spans="1:1" ht="14.4" thickBot="1">
      <c r="A237" s="602" t="s">
        <v>654</v>
      </c>
    </row>
    <row r="238" spans="1:1" ht="14.4" thickBot="1">
      <c r="A238" s="602" t="s">
        <v>655</v>
      </c>
    </row>
    <row r="239" spans="1:1" ht="14.4" thickBot="1">
      <c r="A239" s="602" t="s">
        <v>656</v>
      </c>
    </row>
    <row r="240" spans="1:1" ht="14.4" thickBot="1">
      <c r="A240" s="602" t="s">
        <v>657</v>
      </c>
    </row>
    <row r="241" spans="1:1" ht="14.4" thickBot="1">
      <c r="A241" s="602" t="s">
        <v>658</v>
      </c>
    </row>
    <row r="242" spans="1:1" ht="14.4" thickBot="1">
      <c r="A242" s="602" t="s">
        <v>659</v>
      </c>
    </row>
    <row r="243" spans="1:1" ht="14.4" thickBot="1">
      <c r="A243" s="603" t="s">
        <v>660</v>
      </c>
    </row>
    <row r="244" spans="1:1" ht="14.4" thickBot="1">
      <c r="A244" s="602" t="s">
        <v>661</v>
      </c>
    </row>
    <row r="245" spans="1:1" ht="14.4" thickBot="1">
      <c r="A245" s="602" t="s">
        <v>662</v>
      </c>
    </row>
    <row r="246" spans="1:1" ht="14.4" thickBot="1">
      <c r="A246" s="603" t="s">
        <v>663</v>
      </c>
    </row>
    <row r="247" spans="1:1" ht="14.4" thickBot="1">
      <c r="A247" s="602" t="s">
        <v>664</v>
      </c>
    </row>
    <row r="248" spans="1:1" ht="14.4" thickBot="1">
      <c r="A248" s="602" t="s">
        <v>665</v>
      </c>
    </row>
    <row r="249" spans="1:1" ht="14.4" thickBot="1">
      <c r="A249" s="602" t="s">
        <v>666</v>
      </c>
    </row>
    <row r="250" spans="1:1" ht="14.4" thickBot="1">
      <c r="A250" s="602" t="s">
        <v>667</v>
      </c>
    </row>
    <row r="251" spans="1:1" ht="14.4" thickBot="1">
      <c r="A251" s="602" t="s">
        <v>668</v>
      </c>
    </row>
    <row r="252" spans="1:1" ht="14.4" thickBot="1">
      <c r="A252" s="602" t="s">
        <v>669</v>
      </c>
    </row>
    <row r="253" spans="1:1" ht="14.4" thickBot="1">
      <c r="A253" s="602" t="s">
        <v>670</v>
      </c>
    </row>
    <row r="254" spans="1:1" ht="14.4" thickBot="1">
      <c r="A254" s="602" t="s">
        <v>671</v>
      </c>
    </row>
    <row r="255" spans="1:1" ht="14.4" thickBot="1">
      <c r="A255" s="602" t="s">
        <v>672</v>
      </c>
    </row>
    <row r="256" spans="1:1" ht="14.4" thickBot="1">
      <c r="A256" s="602" t="s">
        <v>673</v>
      </c>
    </row>
    <row r="257" spans="1:1" ht="14.4" thickBot="1">
      <c r="A257" s="602" t="s">
        <v>674</v>
      </c>
    </row>
    <row r="258" spans="1:1" ht="14.4" thickBot="1">
      <c r="A258" s="602" t="s">
        <v>675</v>
      </c>
    </row>
    <row r="259" spans="1:1" ht="14.4" thickBot="1">
      <c r="A259" s="602" t="s">
        <v>676</v>
      </c>
    </row>
    <row r="260" spans="1:1" ht="14.4" thickBot="1">
      <c r="A260" s="602" t="s">
        <v>677</v>
      </c>
    </row>
    <row r="261" spans="1:1" ht="14.4" thickBot="1">
      <c r="A261" s="602" t="s">
        <v>678</v>
      </c>
    </row>
    <row r="262" spans="1:1" ht="14.4" thickBot="1">
      <c r="A262" s="602" t="s">
        <v>679</v>
      </c>
    </row>
    <row r="263" spans="1:1" ht="14.4" thickBot="1">
      <c r="A263" s="602" t="s">
        <v>680</v>
      </c>
    </row>
    <row r="264" spans="1:1" ht="14.4" thickBot="1">
      <c r="A264" s="602" t="s">
        <v>681</v>
      </c>
    </row>
    <row r="265" spans="1:1" ht="14.4" thickBot="1">
      <c r="A265" s="602" t="s">
        <v>682</v>
      </c>
    </row>
    <row r="266" spans="1:1" ht="14.4" thickBot="1">
      <c r="A266" s="602" t="s">
        <v>683</v>
      </c>
    </row>
    <row r="267" spans="1:1" ht="14.4" thickBot="1">
      <c r="A267" s="602" t="s">
        <v>684</v>
      </c>
    </row>
    <row r="268" spans="1:1" ht="14.4" thickBot="1">
      <c r="A268" s="602" t="s">
        <v>685</v>
      </c>
    </row>
    <row r="269" spans="1:1" ht="14.4" thickBot="1">
      <c r="A269" s="602" t="s">
        <v>686</v>
      </c>
    </row>
    <row r="270" spans="1:1" ht="14.4" thickBot="1">
      <c r="A270" s="602" t="s">
        <v>687</v>
      </c>
    </row>
    <row r="271" spans="1:1" ht="14.4" thickBot="1">
      <c r="A271" s="602" t="s">
        <v>688</v>
      </c>
    </row>
    <row r="272" spans="1:1" ht="14.4" thickBot="1">
      <c r="A272" s="602" t="s">
        <v>689</v>
      </c>
    </row>
    <row r="273" spans="1:1" ht="14.4" thickBot="1">
      <c r="A273" s="602" t="s">
        <v>690</v>
      </c>
    </row>
    <row r="274" spans="1:1" ht="14.4" thickBot="1">
      <c r="A274" s="602" t="s">
        <v>691</v>
      </c>
    </row>
    <row r="275" spans="1:1" ht="14.4" thickBot="1">
      <c r="A275" s="602" t="s">
        <v>692</v>
      </c>
    </row>
    <row r="276" spans="1:1" ht="14.4" thickBot="1">
      <c r="A276" s="602" t="s">
        <v>693</v>
      </c>
    </row>
    <row r="277" spans="1:1" ht="14.4" thickBot="1">
      <c r="A277" s="602" t="s">
        <v>694</v>
      </c>
    </row>
    <row r="278" spans="1:1" ht="14.4" thickBot="1">
      <c r="A278" s="602" t="s">
        <v>695</v>
      </c>
    </row>
    <row r="279" spans="1:1" ht="14.4" thickBot="1">
      <c r="A279" s="602" t="s">
        <v>696</v>
      </c>
    </row>
    <row r="280" spans="1:1" ht="14.4" thickBot="1">
      <c r="A280" s="602" t="s">
        <v>697</v>
      </c>
    </row>
    <row r="281" spans="1:1" ht="14.4" thickBot="1">
      <c r="A281" s="602" t="s">
        <v>698</v>
      </c>
    </row>
    <row r="282" spans="1:1" ht="14.4" thickBot="1">
      <c r="A282" s="602" t="s">
        <v>699</v>
      </c>
    </row>
    <row r="283" spans="1:1" ht="14.4" thickBot="1">
      <c r="A283" s="602" t="s">
        <v>700</v>
      </c>
    </row>
    <row r="284" spans="1:1" ht="14.4" thickBot="1">
      <c r="A284" s="602" t="s">
        <v>701</v>
      </c>
    </row>
    <row r="285" spans="1:1" ht="14.4" thickBot="1">
      <c r="A285" s="602" t="s">
        <v>702</v>
      </c>
    </row>
    <row r="286" spans="1:1" ht="14.4" thickBot="1">
      <c r="A286" s="602" t="s">
        <v>703</v>
      </c>
    </row>
    <row r="287" spans="1:1" ht="14.4" thickBot="1">
      <c r="A287" s="602" t="s">
        <v>704</v>
      </c>
    </row>
    <row r="288" spans="1:1" ht="14.4" thickBot="1">
      <c r="A288" s="602" t="s">
        <v>705</v>
      </c>
    </row>
    <row r="289" spans="1:1" ht="14.4" thickBot="1">
      <c r="A289" s="602" t="s">
        <v>706</v>
      </c>
    </row>
    <row r="290" spans="1:1" ht="14.4" thickBot="1">
      <c r="A290" s="602" t="s">
        <v>707</v>
      </c>
    </row>
    <row r="291" spans="1:1" ht="14.4" thickBot="1">
      <c r="A291" s="602" t="s">
        <v>708</v>
      </c>
    </row>
    <row r="292" spans="1:1" ht="14.4" thickBot="1">
      <c r="A292" s="602" t="s">
        <v>709</v>
      </c>
    </row>
    <row r="293" spans="1:1" ht="14.4" thickBot="1">
      <c r="A293" s="602" t="s">
        <v>710</v>
      </c>
    </row>
    <row r="294" spans="1:1" ht="14.4" thickBot="1">
      <c r="A294" s="602" t="s">
        <v>711</v>
      </c>
    </row>
    <row r="295" spans="1:1" ht="14.4" thickBot="1">
      <c r="A295" s="602" t="s">
        <v>712</v>
      </c>
    </row>
    <row r="296" spans="1:1" ht="14.4" thickBot="1">
      <c r="A296" s="602" t="s">
        <v>713</v>
      </c>
    </row>
    <row r="297" spans="1:1" ht="14.4" thickBot="1">
      <c r="A297" s="602" t="s">
        <v>714</v>
      </c>
    </row>
    <row r="298" spans="1:1" ht="14.4" thickBot="1">
      <c r="A298" s="602" t="s">
        <v>715</v>
      </c>
    </row>
    <row r="299" spans="1:1" ht="14.4" thickBot="1">
      <c r="A299" s="602" t="s">
        <v>716</v>
      </c>
    </row>
    <row r="300" spans="1:1" ht="14.4" thickBot="1">
      <c r="A300" s="602" t="s">
        <v>717</v>
      </c>
    </row>
    <row r="301" spans="1:1" ht="14.4" thickBot="1">
      <c r="A301" s="602" t="s">
        <v>718</v>
      </c>
    </row>
    <row r="302" spans="1:1" ht="14.4" thickBot="1">
      <c r="A302" s="602" t="s">
        <v>719</v>
      </c>
    </row>
    <row r="303" spans="1:1" ht="14.4" thickBot="1">
      <c r="A303" s="602" t="s">
        <v>720</v>
      </c>
    </row>
    <row r="304" spans="1:1" ht="14.4" thickBot="1">
      <c r="A304" s="602" t="s">
        <v>721</v>
      </c>
    </row>
    <row r="305" spans="1:1" ht="14.4" thickBot="1">
      <c r="A305" s="602" t="s">
        <v>722</v>
      </c>
    </row>
    <row r="306" spans="1:1" ht="14.4" thickBot="1">
      <c r="A306" s="602" t="s">
        <v>723</v>
      </c>
    </row>
    <row r="307" spans="1:1" ht="14.4" thickBot="1">
      <c r="A307" s="602" t="s">
        <v>724</v>
      </c>
    </row>
    <row r="308" spans="1:1" ht="14.4" thickBot="1">
      <c r="A308" s="602" t="s">
        <v>725</v>
      </c>
    </row>
    <row r="309" spans="1:1" ht="14.4" thickBot="1">
      <c r="A309" s="602" t="s">
        <v>726</v>
      </c>
    </row>
    <row r="310" spans="1:1" ht="14.4" thickBot="1">
      <c r="A310" s="602" t="s">
        <v>727</v>
      </c>
    </row>
    <row r="311" spans="1:1" ht="14.4" thickBot="1">
      <c r="A311" s="602" t="s">
        <v>728</v>
      </c>
    </row>
    <row r="312" spans="1:1" ht="14.4" thickBot="1">
      <c r="A312" s="602" t="s">
        <v>729</v>
      </c>
    </row>
    <row r="313" spans="1:1" ht="14.4" thickBot="1">
      <c r="A313" s="602" t="s">
        <v>730</v>
      </c>
    </row>
    <row r="314" spans="1:1" ht="14.4" thickBot="1">
      <c r="A314" s="602" t="s">
        <v>731</v>
      </c>
    </row>
    <row r="315" spans="1:1" ht="14.4" thickBot="1">
      <c r="A315" s="602" t="s">
        <v>732</v>
      </c>
    </row>
    <row r="316" spans="1:1" ht="14.4" thickBot="1">
      <c r="A316" s="602" t="s">
        <v>733</v>
      </c>
    </row>
    <row r="317" spans="1:1" ht="14.4" thickBot="1">
      <c r="A317" s="602" t="s">
        <v>734</v>
      </c>
    </row>
    <row r="318" spans="1:1" ht="14.4" thickBot="1">
      <c r="A318" s="602" t="s">
        <v>735</v>
      </c>
    </row>
    <row r="319" spans="1:1" ht="14.4" thickBot="1">
      <c r="A319" s="602" t="s">
        <v>736</v>
      </c>
    </row>
    <row r="320" spans="1:1" ht="14.4" thickBot="1">
      <c r="A320" s="602" t="s">
        <v>737</v>
      </c>
    </row>
    <row r="321" spans="1:1" ht="14.4" thickBot="1">
      <c r="A321" s="602" t="s">
        <v>738</v>
      </c>
    </row>
    <row r="322" spans="1:1" ht="14.4" thickBot="1">
      <c r="A322" s="602" t="s">
        <v>739</v>
      </c>
    </row>
    <row r="323" spans="1:1" ht="14.4" thickBot="1">
      <c r="A323" s="602" t="s">
        <v>740</v>
      </c>
    </row>
    <row r="324" spans="1:1" ht="14.4" thickBot="1">
      <c r="A324" s="602" t="s">
        <v>741</v>
      </c>
    </row>
    <row r="325" spans="1:1" ht="14.4" thickBot="1">
      <c r="A325" s="602" t="s">
        <v>742</v>
      </c>
    </row>
    <row r="326" spans="1:1" ht="14.4" thickBot="1">
      <c r="A326" s="602" t="s">
        <v>743</v>
      </c>
    </row>
    <row r="327" spans="1:1" ht="14.4" thickBot="1">
      <c r="A327" s="602" t="s">
        <v>744</v>
      </c>
    </row>
    <row r="328" spans="1:1" ht="14.4" thickBot="1">
      <c r="A328" s="602" t="s">
        <v>745</v>
      </c>
    </row>
    <row r="329" spans="1:1" ht="14.4" thickBot="1">
      <c r="A329" s="602" t="s">
        <v>746</v>
      </c>
    </row>
    <row r="330" spans="1:1" ht="14.4" thickBot="1">
      <c r="A330" s="602" t="s">
        <v>747</v>
      </c>
    </row>
    <row r="331" spans="1:1" ht="14.4" thickBot="1">
      <c r="A331" s="602" t="s">
        <v>748</v>
      </c>
    </row>
    <row r="332" spans="1:1" ht="14.4" thickBot="1">
      <c r="A332" s="602" t="s">
        <v>749</v>
      </c>
    </row>
    <row r="333" spans="1:1" ht="14.4" thickBot="1">
      <c r="A333" s="602" t="s">
        <v>750</v>
      </c>
    </row>
    <row r="334" spans="1:1" ht="14.4" thickBot="1">
      <c r="A334" s="602" t="s">
        <v>751</v>
      </c>
    </row>
    <row r="335" spans="1:1" ht="14.4" thickBot="1">
      <c r="A335" s="602" t="s">
        <v>752</v>
      </c>
    </row>
    <row r="336" spans="1:1" ht="14.4" thickBot="1">
      <c r="A336" s="602" t="s">
        <v>753</v>
      </c>
    </row>
    <row r="337" spans="1:1" ht="14.4" thickBot="1">
      <c r="A337" s="602" t="s">
        <v>754</v>
      </c>
    </row>
    <row r="338" spans="1:1" ht="14.4" thickBot="1">
      <c r="A338" s="602" t="s">
        <v>755</v>
      </c>
    </row>
    <row r="339" spans="1:1" ht="14.4" thickBot="1">
      <c r="A339" s="602" t="s">
        <v>756</v>
      </c>
    </row>
    <row r="340" spans="1:1" ht="14.4" thickBot="1">
      <c r="A340" s="602" t="s">
        <v>757</v>
      </c>
    </row>
    <row r="341" spans="1:1" ht="14.4" thickBot="1">
      <c r="A341" s="602" t="s">
        <v>758</v>
      </c>
    </row>
    <row r="342" spans="1:1" ht="14.4" thickBot="1">
      <c r="A342" s="602" t="s">
        <v>759</v>
      </c>
    </row>
    <row r="343" spans="1:1" ht="14.4" thickBot="1">
      <c r="A343" s="602" t="s">
        <v>760</v>
      </c>
    </row>
    <row r="344" spans="1:1" ht="14.4" thickBot="1">
      <c r="A344" s="602" t="s">
        <v>761</v>
      </c>
    </row>
    <row r="345" spans="1:1" ht="14.4" thickBot="1">
      <c r="A345" s="602" t="s">
        <v>762</v>
      </c>
    </row>
    <row r="346" spans="1:1" ht="14.4" thickBot="1">
      <c r="A346" s="602" t="s">
        <v>763</v>
      </c>
    </row>
    <row r="347" spans="1:1" ht="14.4" thickBot="1">
      <c r="A347" s="602" t="s">
        <v>764</v>
      </c>
    </row>
    <row r="348" spans="1:1" ht="14.4" thickBot="1">
      <c r="A348" s="602" t="s">
        <v>765</v>
      </c>
    </row>
    <row r="349" spans="1:1" ht="14.4" thickBot="1">
      <c r="A349" s="602" t="s">
        <v>766</v>
      </c>
    </row>
    <row r="350" spans="1:1" ht="14.4" thickBot="1">
      <c r="A350" s="602" t="s">
        <v>767</v>
      </c>
    </row>
    <row r="351" spans="1:1" ht="14.4" thickBot="1">
      <c r="A351" s="602" t="s">
        <v>768</v>
      </c>
    </row>
    <row r="352" spans="1:1" ht="14.4" thickBot="1">
      <c r="A352" s="602" t="s">
        <v>769</v>
      </c>
    </row>
    <row r="353" spans="1:1" ht="14.4" thickBot="1">
      <c r="A353" s="602" t="s">
        <v>770</v>
      </c>
    </row>
    <row r="354" spans="1:1" ht="14.4" thickBot="1">
      <c r="A354" s="602" t="s">
        <v>771</v>
      </c>
    </row>
    <row r="355" spans="1:1" ht="14.4" thickBot="1">
      <c r="A355" s="602" t="s">
        <v>772</v>
      </c>
    </row>
    <row r="356" spans="1:1" ht="14.4" thickBot="1">
      <c r="A356" s="602" t="s">
        <v>773</v>
      </c>
    </row>
    <row r="357" spans="1:1" ht="14.4" thickBot="1">
      <c r="A357" s="602" t="s">
        <v>774</v>
      </c>
    </row>
    <row r="358" spans="1:1" ht="14.4" thickBot="1">
      <c r="A358" s="602" t="s">
        <v>775</v>
      </c>
    </row>
    <row r="359" spans="1:1" ht="14.4" thickBot="1">
      <c r="A359" s="602" t="s">
        <v>776</v>
      </c>
    </row>
    <row r="360" spans="1:1" ht="14.4" thickBot="1">
      <c r="A360" s="602" t="s">
        <v>777</v>
      </c>
    </row>
    <row r="361" spans="1:1" ht="14.4" thickBot="1">
      <c r="A361" s="602" t="s">
        <v>778</v>
      </c>
    </row>
    <row r="362" spans="1:1" ht="14.4" thickBot="1">
      <c r="A362" s="602" t="s">
        <v>779</v>
      </c>
    </row>
    <row r="363" spans="1:1" ht="14.4" thickBot="1">
      <c r="A363" s="602" t="s">
        <v>780</v>
      </c>
    </row>
    <row r="364" spans="1:1" ht="14.4" thickBot="1">
      <c r="A364" s="602" t="s">
        <v>781</v>
      </c>
    </row>
    <row r="365" spans="1:1" ht="14.4" thickBot="1">
      <c r="A365" s="602" t="s">
        <v>782</v>
      </c>
    </row>
    <row r="366" spans="1:1" ht="14.4" thickBot="1">
      <c r="A366" s="602" t="s">
        <v>783</v>
      </c>
    </row>
    <row r="367" spans="1:1" ht="14.4" thickBot="1">
      <c r="A367" s="602" t="s">
        <v>784</v>
      </c>
    </row>
    <row r="368" spans="1:1" ht="14.4" thickBot="1">
      <c r="A368" s="602" t="s">
        <v>785</v>
      </c>
    </row>
    <row r="369" spans="1:1" ht="14.4" thickBot="1">
      <c r="A369" s="602" t="s">
        <v>786</v>
      </c>
    </row>
    <row r="370" spans="1:1" ht="14.4" thickBot="1">
      <c r="A370" s="602" t="s">
        <v>787</v>
      </c>
    </row>
    <row r="371" spans="1:1" ht="14.4" thickBot="1">
      <c r="A371" s="602" t="s">
        <v>788</v>
      </c>
    </row>
    <row r="372" spans="1:1" ht="14.4" thickBot="1">
      <c r="A372" s="602" t="s">
        <v>789</v>
      </c>
    </row>
    <row r="373" spans="1:1" ht="14.4" thickBot="1">
      <c r="A373" s="602" t="s">
        <v>790</v>
      </c>
    </row>
    <row r="374" spans="1:1" ht="14.4" thickBot="1">
      <c r="A374" s="602" t="s">
        <v>791</v>
      </c>
    </row>
    <row r="375" spans="1:1" ht="14.4" thickBot="1">
      <c r="A375" s="602" t="s">
        <v>792</v>
      </c>
    </row>
    <row r="376" spans="1:1" ht="14.4" thickBot="1">
      <c r="A376" s="602" t="s">
        <v>793</v>
      </c>
    </row>
    <row r="377" spans="1:1" ht="14.4" thickBot="1">
      <c r="A377" s="602" t="s">
        <v>794</v>
      </c>
    </row>
    <row r="378" spans="1:1" ht="14.4" thickBot="1">
      <c r="A378" s="602" t="s">
        <v>795</v>
      </c>
    </row>
    <row r="379" spans="1:1" ht="14.4" thickBot="1">
      <c r="A379" s="602" t="s">
        <v>796</v>
      </c>
    </row>
    <row r="380" spans="1:1" ht="14.4" thickBot="1">
      <c r="A380" s="602" t="s">
        <v>797</v>
      </c>
    </row>
    <row r="381" spans="1:1" ht="14.4" thickBot="1">
      <c r="A381" s="602" t="s">
        <v>798</v>
      </c>
    </row>
    <row r="382" spans="1:1" ht="14.4" thickBot="1">
      <c r="A382" s="602" t="s">
        <v>799</v>
      </c>
    </row>
    <row r="383" spans="1:1" ht="14.4" thickBot="1">
      <c r="A383" s="602" t="s">
        <v>800</v>
      </c>
    </row>
    <row r="384" spans="1:1" ht="14.4" thickBot="1">
      <c r="A384" s="602" t="s">
        <v>801</v>
      </c>
    </row>
    <row r="385" spans="1:1" ht="14.4" thickBot="1">
      <c r="A385" s="602" t="s">
        <v>802</v>
      </c>
    </row>
    <row r="386" spans="1:1" ht="14.4" thickBot="1">
      <c r="A386" s="602" t="s">
        <v>803</v>
      </c>
    </row>
    <row r="387" spans="1:1" ht="14.4" thickBot="1">
      <c r="A387" s="602" t="s">
        <v>804</v>
      </c>
    </row>
    <row r="388" spans="1:1" ht="14.4" thickBot="1">
      <c r="A388" s="602" t="s">
        <v>805</v>
      </c>
    </row>
    <row r="389" spans="1:1" ht="14.4" thickBot="1">
      <c r="A389" s="602" t="s">
        <v>806</v>
      </c>
    </row>
    <row r="390" spans="1:1" ht="14.4" thickBot="1">
      <c r="A390" s="602" t="s">
        <v>807</v>
      </c>
    </row>
    <row r="391" spans="1:1" ht="14.4" thickBot="1">
      <c r="A391" s="602" t="s">
        <v>808</v>
      </c>
    </row>
    <row r="392" spans="1:1" ht="14.4" thickBot="1">
      <c r="A392" s="602" t="s">
        <v>809</v>
      </c>
    </row>
    <row r="393" spans="1:1" ht="14.4" thickBot="1">
      <c r="A393" s="602" t="s">
        <v>810</v>
      </c>
    </row>
    <row r="394" spans="1:1" ht="14.4" thickBot="1">
      <c r="A394" s="602" t="s">
        <v>811</v>
      </c>
    </row>
    <row r="395" spans="1:1" ht="14.4" thickBot="1">
      <c r="A395" s="602" t="s">
        <v>812</v>
      </c>
    </row>
    <row r="396" spans="1:1" ht="14.4" thickBot="1">
      <c r="A396" s="602" t="s">
        <v>813</v>
      </c>
    </row>
    <row r="397" spans="1:1" ht="14.4" thickBot="1">
      <c r="A397" s="602" t="s">
        <v>814</v>
      </c>
    </row>
    <row r="398" spans="1:1" ht="14.4" thickBot="1">
      <c r="A398" s="602" t="s">
        <v>815</v>
      </c>
    </row>
    <row r="399" spans="1:1" ht="14.4" thickBot="1">
      <c r="A399" s="602" t="s">
        <v>816</v>
      </c>
    </row>
    <row r="400" spans="1:1" ht="14.4" thickBot="1">
      <c r="A400" s="602" t="s">
        <v>817</v>
      </c>
    </row>
    <row r="401" spans="1:1" ht="14.4" thickBot="1">
      <c r="A401" s="602" t="s">
        <v>818</v>
      </c>
    </row>
    <row r="402" spans="1:1" ht="14.4" thickBot="1">
      <c r="A402" s="602" t="s">
        <v>819</v>
      </c>
    </row>
    <row r="403" spans="1:1" ht="14.4" thickBot="1">
      <c r="A403" s="602" t="s">
        <v>820</v>
      </c>
    </row>
    <row r="404" spans="1:1" ht="14.4" thickBot="1">
      <c r="A404" s="602" t="s">
        <v>821</v>
      </c>
    </row>
    <row r="405" spans="1:1" ht="14.4" thickBot="1">
      <c r="A405" s="602" t="s">
        <v>822</v>
      </c>
    </row>
    <row r="406" spans="1:1" ht="14.4" thickBot="1">
      <c r="A406" s="602" t="s">
        <v>823</v>
      </c>
    </row>
    <row r="407" spans="1:1" ht="14.4" thickBot="1">
      <c r="A407" s="602" t="s">
        <v>824</v>
      </c>
    </row>
    <row r="408" spans="1:1" ht="14.4" thickBot="1">
      <c r="A408" s="602" t="s">
        <v>825</v>
      </c>
    </row>
    <row r="409" spans="1:1" ht="14.4" thickBot="1">
      <c r="A409" s="602" t="s">
        <v>826</v>
      </c>
    </row>
    <row r="410" spans="1:1" ht="14.4" thickBot="1">
      <c r="A410" s="602" t="s">
        <v>827</v>
      </c>
    </row>
    <row r="411" spans="1:1" ht="14.4" thickBot="1">
      <c r="A411" s="602" t="s">
        <v>828</v>
      </c>
    </row>
    <row r="412" spans="1:1" ht="14.4" thickBot="1">
      <c r="A412" s="602" t="s">
        <v>829</v>
      </c>
    </row>
    <row r="413" spans="1:1" ht="14.4" thickBot="1">
      <c r="A413" s="602" t="s">
        <v>830</v>
      </c>
    </row>
    <row r="414" spans="1:1" ht="14.4" thickBot="1">
      <c r="A414" s="602" t="s">
        <v>831</v>
      </c>
    </row>
    <row r="415" spans="1:1" ht="14.4" thickBot="1">
      <c r="A415" s="602" t="s">
        <v>832</v>
      </c>
    </row>
    <row r="416" spans="1:1" ht="14.4" thickBot="1">
      <c r="A416" s="602" t="s">
        <v>833</v>
      </c>
    </row>
    <row r="417" spans="1:1" ht="14.4" thickBot="1">
      <c r="A417" s="602" t="s">
        <v>834</v>
      </c>
    </row>
    <row r="418" spans="1:1" ht="14.4" thickBot="1">
      <c r="A418" s="602" t="s">
        <v>835</v>
      </c>
    </row>
    <row r="419" spans="1:1" ht="14.4" thickBot="1">
      <c r="A419" s="602" t="s">
        <v>836</v>
      </c>
    </row>
    <row r="420" spans="1:1" ht="14.4" thickBot="1">
      <c r="A420" s="602" t="s">
        <v>837</v>
      </c>
    </row>
    <row r="421" spans="1:1" ht="14.4" thickBot="1">
      <c r="A421" s="602" t="s">
        <v>838</v>
      </c>
    </row>
    <row r="422" spans="1:1" ht="14.4" thickBot="1">
      <c r="A422" s="602" t="s">
        <v>839</v>
      </c>
    </row>
    <row r="423" spans="1:1" ht="14.4" thickBot="1">
      <c r="A423" s="602" t="s">
        <v>840</v>
      </c>
    </row>
    <row r="424" spans="1:1" ht="14.4" thickBot="1">
      <c r="A424" s="602" t="s">
        <v>841</v>
      </c>
    </row>
    <row r="425" spans="1:1" ht="14.4" thickBot="1">
      <c r="A425" s="602" t="s">
        <v>842</v>
      </c>
    </row>
    <row r="426" spans="1:1" ht="14.4" thickBot="1">
      <c r="A426" s="602" t="s">
        <v>843</v>
      </c>
    </row>
    <row r="427" spans="1:1" ht="14.4" thickBot="1">
      <c r="A427" s="602" t="s">
        <v>844</v>
      </c>
    </row>
    <row r="428" spans="1:1" ht="14.4" thickBot="1">
      <c r="A428" s="602" t="s">
        <v>845</v>
      </c>
    </row>
    <row r="429" spans="1:1" ht="14.4" thickBot="1">
      <c r="A429" s="602" t="s">
        <v>846</v>
      </c>
    </row>
    <row r="430" spans="1:1" ht="14.4" thickBot="1">
      <c r="A430" s="602" t="s">
        <v>847</v>
      </c>
    </row>
    <row r="431" spans="1:1" ht="14.4" thickBot="1">
      <c r="A431" s="602" t="s">
        <v>848</v>
      </c>
    </row>
    <row r="432" spans="1:1" ht="14.4" thickBot="1">
      <c r="A432" s="602" t="s">
        <v>849</v>
      </c>
    </row>
    <row r="433" spans="1:1" ht="14.4" thickBot="1">
      <c r="A433" s="602" t="s">
        <v>850</v>
      </c>
    </row>
    <row r="434" spans="1:1" ht="14.4" thickBot="1">
      <c r="A434" s="602" t="s">
        <v>851</v>
      </c>
    </row>
    <row r="435" spans="1:1" ht="14.4" thickBot="1">
      <c r="A435" s="602" t="s">
        <v>852</v>
      </c>
    </row>
    <row r="436" spans="1:1" ht="14.4" thickBot="1">
      <c r="A436" s="602" t="s">
        <v>853</v>
      </c>
    </row>
    <row r="437" spans="1:1" ht="14.4" thickBot="1">
      <c r="A437" s="602" t="s">
        <v>854</v>
      </c>
    </row>
    <row r="438" spans="1:1" ht="14.4" thickBot="1">
      <c r="A438" s="602" t="s">
        <v>855</v>
      </c>
    </row>
    <row r="439" spans="1:1" ht="14.4" thickBot="1">
      <c r="A439" s="602" t="s">
        <v>856</v>
      </c>
    </row>
    <row r="440" spans="1:1" ht="14.4" thickBot="1">
      <c r="A440" s="602" t="s">
        <v>857</v>
      </c>
    </row>
    <row r="441" spans="1:1" ht="14.4" thickBot="1">
      <c r="A441" s="602" t="s">
        <v>858</v>
      </c>
    </row>
    <row r="442" spans="1:1" ht="14.4" thickBot="1">
      <c r="A442" s="602" t="s">
        <v>859</v>
      </c>
    </row>
    <row r="443" spans="1:1" ht="14.4" thickBot="1">
      <c r="A443" s="602" t="s">
        <v>860</v>
      </c>
    </row>
    <row r="444" spans="1:1" ht="14.4" thickBot="1">
      <c r="A444" s="602" t="s">
        <v>861</v>
      </c>
    </row>
    <row r="445" spans="1:1" ht="14.4" thickBot="1">
      <c r="A445" s="602" t="s">
        <v>862</v>
      </c>
    </row>
    <row r="446" spans="1:1" ht="14.4" thickBot="1">
      <c r="A446" s="602" t="s">
        <v>863</v>
      </c>
    </row>
    <row r="447" spans="1:1" ht="14.4" thickBot="1">
      <c r="A447" s="602" t="s">
        <v>864</v>
      </c>
    </row>
    <row r="448" spans="1:1" ht="14.4" thickBot="1">
      <c r="A448" s="602" t="s">
        <v>865</v>
      </c>
    </row>
    <row r="449" spans="1:1" ht="14.4" thickBot="1">
      <c r="A449" s="602" t="s">
        <v>866</v>
      </c>
    </row>
    <row r="450" spans="1:1" ht="14.4" thickBot="1">
      <c r="A450" s="602" t="s">
        <v>867</v>
      </c>
    </row>
    <row r="451" spans="1:1" ht="14.4" thickBot="1">
      <c r="A451" s="602" t="s">
        <v>868</v>
      </c>
    </row>
    <row r="452" spans="1:1" ht="14.4" thickBot="1">
      <c r="A452" s="602" t="s">
        <v>869</v>
      </c>
    </row>
    <row r="453" spans="1:1" ht="14.4" thickBot="1">
      <c r="A453" s="602" t="s">
        <v>870</v>
      </c>
    </row>
    <row r="454" spans="1:1" ht="14.4" thickBot="1">
      <c r="A454" s="602" t="s">
        <v>871</v>
      </c>
    </row>
    <row r="455" spans="1:1" ht="14.4" thickBot="1">
      <c r="A455" s="602" t="s">
        <v>872</v>
      </c>
    </row>
    <row r="456" spans="1:1" ht="14.4" thickBot="1">
      <c r="A456" s="602" t="s">
        <v>873</v>
      </c>
    </row>
    <row r="457" spans="1:1" ht="14.4" thickBot="1">
      <c r="A457" s="602" t="s">
        <v>874</v>
      </c>
    </row>
    <row r="458" spans="1:1" ht="14.4" thickBot="1">
      <c r="A458" s="602" t="s">
        <v>875</v>
      </c>
    </row>
    <row r="459" spans="1:1" ht="14.4" thickBot="1">
      <c r="A459" s="602" t="s">
        <v>876</v>
      </c>
    </row>
    <row r="460" spans="1:1" ht="14.4" thickBot="1">
      <c r="A460" s="602" t="s">
        <v>877</v>
      </c>
    </row>
    <row r="461" spans="1:1" ht="14.4" thickBot="1">
      <c r="A461" s="602" t="s">
        <v>878</v>
      </c>
    </row>
    <row r="462" spans="1:1" ht="14.4" thickBot="1">
      <c r="A462" s="602" t="s">
        <v>879</v>
      </c>
    </row>
    <row r="463" spans="1:1" ht="14.4" thickBot="1">
      <c r="A463" s="602" t="s">
        <v>880</v>
      </c>
    </row>
    <row r="464" spans="1:1" ht="14.4" thickBot="1">
      <c r="A464" s="602" t="s">
        <v>881</v>
      </c>
    </row>
    <row r="465" spans="1:1" ht="14.4" thickBot="1">
      <c r="A465" s="602" t="s">
        <v>882</v>
      </c>
    </row>
    <row r="466" spans="1:1" ht="14.4" thickBot="1">
      <c r="A466" s="602" t="s">
        <v>883</v>
      </c>
    </row>
    <row r="467" spans="1:1" ht="14.4" thickBot="1">
      <c r="A467" s="602" t="s">
        <v>884</v>
      </c>
    </row>
    <row r="468" spans="1:1" ht="14.4" thickBot="1">
      <c r="A468" s="602" t="s">
        <v>885</v>
      </c>
    </row>
    <row r="469" spans="1:1" ht="14.4" thickBot="1">
      <c r="A469" s="602" t="s">
        <v>886</v>
      </c>
    </row>
    <row r="470" spans="1:1" ht="14.4" thickBot="1">
      <c r="A470" s="602" t="s">
        <v>887</v>
      </c>
    </row>
    <row r="471" spans="1:1" ht="14.4" thickBot="1">
      <c r="A471" s="602" t="s">
        <v>888</v>
      </c>
    </row>
    <row r="472" spans="1:1" ht="14.4" thickBot="1">
      <c r="A472" s="602" t="s">
        <v>889</v>
      </c>
    </row>
    <row r="473" spans="1:1" ht="14.4" thickBot="1">
      <c r="A473" s="602" t="s">
        <v>890</v>
      </c>
    </row>
    <row r="474" spans="1:1" ht="14.4" thickBot="1">
      <c r="A474" s="602" t="s">
        <v>891</v>
      </c>
    </row>
    <row r="475" spans="1:1" ht="14.4" thickBot="1">
      <c r="A475" s="602" t="s">
        <v>892</v>
      </c>
    </row>
    <row r="476" spans="1:1" ht="14.4" thickBot="1">
      <c r="A476" s="602" t="s">
        <v>893</v>
      </c>
    </row>
    <row r="477" spans="1:1" ht="14.4" thickBot="1">
      <c r="A477" s="602" t="s">
        <v>894</v>
      </c>
    </row>
    <row r="478" spans="1:1" ht="14.4" thickBot="1">
      <c r="A478" s="602" t="s">
        <v>895</v>
      </c>
    </row>
    <row r="479" spans="1:1" ht="14.4" thickBot="1">
      <c r="A479" s="602" t="s">
        <v>896</v>
      </c>
    </row>
    <row r="480" spans="1:1" ht="14.4" thickBot="1">
      <c r="A480" s="602" t="s">
        <v>897</v>
      </c>
    </row>
    <row r="481" spans="1:1" ht="14.4" thickBot="1">
      <c r="A481" s="602" t="s">
        <v>898</v>
      </c>
    </row>
    <row r="482" spans="1:1" ht="14.4" thickBot="1">
      <c r="A482" s="602" t="s">
        <v>899</v>
      </c>
    </row>
    <row r="483" spans="1:1" ht="14.4" thickBot="1">
      <c r="A483" s="602" t="s">
        <v>900</v>
      </c>
    </row>
    <row r="484" spans="1:1">
      <c r="A484" s="113"/>
    </row>
    <row r="485" spans="1:1">
      <c r="A485" s="113"/>
    </row>
    <row r="486" spans="1:1">
      <c r="A486" s="113"/>
    </row>
    <row r="487" spans="1:1">
      <c r="A487" s="113"/>
    </row>
    <row r="488" spans="1:1">
      <c r="A488" s="113"/>
    </row>
    <row r="489" spans="1:1">
      <c r="A489" s="113"/>
    </row>
    <row r="490" spans="1:1">
      <c r="A490" s="113"/>
    </row>
    <row r="491" spans="1:1">
      <c r="A491" s="113"/>
    </row>
    <row r="492" spans="1:1">
      <c r="A492" s="113"/>
    </row>
    <row r="493" spans="1:1">
      <c r="A493" s="113"/>
    </row>
    <row r="494" spans="1:1">
      <c r="A494" s="113"/>
    </row>
    <row r="495" spans="1:1">
      <c r="A495" s="113"/>
    </row>
    <row r="496" spans="1:1">
      <c r="A496" s="113"/>
    </row>
    <row r="497" spans="1:1">
      <c r="A497" s="113"/>
    </row>
    <row r="498" spans="1:1">
      <c r="A498" s="113"/>
    </row>
    <row r="499" spans="1:1">
      <c r="A499" s="113"/>
    </row>
    <row r="500" spans="1:1">
      <c r="A500" s="113"/>
    </row>
    <row r="501" spans="1:1">
      <c r="A501" s="113"/>
    </row>
    <row r="502" spans="1:1">
      <c r="A502" s="113"/>
    </row>
    <row r="503" spans="1:1">
      <c r="A503" s="113"/>
    </row>
    <row r="504" spans="1:1">
      <c r="A504" s="113"/>
    </row>
    <row r="505" spans="1:1">
      <c r="A505" s="113"/>
    </row>
    <row r="506" spans="1:1">
      <c r="A506" s="113"/>
    </row>
    <row r="507" spans="1:1">
      <c r="A507" s="113"/>
    </row>
    <row r="508" spans="1:1">
      <c r="A508" s="113"/>
    </row>
    <row r="509" spans="1:1">
      <c r="A509" s="113"/>
    </row>
    <row r="510" spans="1:1">
      <c r="A510" s="113"/>
    </row>
    <row r="511" spans="1:1">
      <c r="A511" s="113"/>
    </row>
    <row r="512" spans="1:1">
      <c r="A512" s="113"/>
    </row>
    <row r="513" spans="1:1">
      <c r="A513" s="113"/>
    </row>
    <row r="514" spans="1:1">
      <c r="A514" s="113"/>
    </row>
    <row r="515" spans="1:1">
      <c r="A515" s="113"/>
    </row>
    <row r="516" spans="1:1">
      <c r="A516" s="113"/>
    </row>
    <row r="517" spans="1:1">
      <c r="A517" s="113"/>
    </row>
    <row r="518" spans="1:1">
      <c r="A518" s="113"/>
    </row>
    <row r="519" spans="1:1">
      <c r="A519" s="113"/>
    </row>
    <row r="520" spans="1:1">
      <c r="A520" s="113"/>
    </row>
    <row r="521" spans="1:1">
      <c r="A521" s="113"/>
    </row>
    <row r="522" spans="1:1">
      <c r="A522" s="113"/>
    </row>
    <row r="523" spans="1:1">
      <c r="A523" s="113"/>
    </row>
    <row r="524" spans="1:1">
      <c r="A524" s="113"/>
    </row>
    <row r="525" spans="1:1">
      <c r="A525" s="113"/>
    </row>
    <row r="526" spans="1:1">
      <c r="A526" s="113"/>
    </row>
    <row r="527" spans="1:1">
      <c r="A527" s="113"/>
    </row>
    <row r="528" spans="1:1">
      <c r="A528" s="113"/>
    </row>
    <row r="529" spans="1:1">
      <c r="A529" s="113"/>
    </row>
    <row r="530" spans="1:1">
      <c r="A530" s="113"/>
    </row>
    <row r="531" spans="1:1">
      <c r="A531" s="113"/>
    </row>
    <row r="532" spans="1:1">
      <c r="A532" s="113"/>
    </row>
    <row r="533" spans="1:1">
      <c r="A533" s="113"/>
    </row>
    <row r="534" spans="1:1">
      <c r="A534" s="113"/>
    </row>
    <row r="535" spans="1:1">
      <c r="A535" s="113"/>
    </row>
    <row r="536" spans="1:1">
      <c r="A536" s="113"/>
    </row>
    <row r="537" spans="1:1">
      <c r="A537" s="113"/>
    </row>
    <row r="538" spans="1:1">
      <c r="A538" s="113"/>
    </row>
    <row r="539" spans="1:1">
      <c r="A539" s="113"/>
    </row>
    <row r="540" spans="1:1">
      <c r="A540" s="113"/>
    </row>
    <row r="541" spans="1:1">
      <c r="A541" s="113"/>
    </row>
    <row r="542" spans="1:1">
      <c r="A542" s="113"/>
    </row>
    <row r="543" spans="1:1">
      <c r="A543" s="113"/>
    </row>
    <row r="544" spans="1:1">
      <c r="A544" s="113"/>
    </row>
    <row r="545" spans="1:1">
      <c r="A545" s="113"/>
    </row>
    <row r="546" spans="1:1">
      <c r="A546" s="113"/>
    </row>
    <row r="547" spans="1:1">
      <c r="A547" s="113"/>
    </row>
    <row r="548" spans="1:1">
      <c r="A548" s="113"/>
    </row>
    <row r="549" spans="1:1">
      <c r="A549" s="113"/>
    </row>
    <row r="550" spans="1:1">
      <c r="A550" s="113"/>
    </row>
    <row r="551" spans="1:1">
      <c r="A551" s="113"/>
    </row>
    <row r="552" spans="1:1">
      <c r="A552" s="113"/>
    </row>
    <row r="553" spans="1:1">
      <c r="A553" s="113"/>
    </row>
    <row r="554" spans="1:1">
      <c r="A554" s="113"/>
    </row>
    <row r="555" spans="1:1">
      <c r="A555" s="113"/>
    </row>
    <row r="556" spans="1:1">
      <c r="A556" s="113"/>
    </row>
    <row r="557" spans="1:1">
      <c r="A557" s="113"/>
    </row>
    <row r="558" spans="1:1">
      <c r="A558" s="113"/>
    </row>
    <row r="559" spans="1:1">
      <c r="A559" s="113"/>
    </row>
    <row r="560" spans="1:1">
      <c r="A560" s="113"/>
    </row>
    <row r="561" spans="1:1">
      <c r="A561" s="113"/>
    </row>
    <row r="562" spans="1:1">
      <c r="A562" s="113"/>
    </row>
    <row r="563" spans="1:1">
      <c r="A563" s="113"/>
    </row>
    <row r="564" spans="1:1">
      <c r="A564" s="113"/>
    </row>
    <row r="565" spans="1:1">
      <c r="A565" s="113"/>
    </row>
    <row r="566" spans="1:1">
      <c r="A566" s="113"/>
    </row>
    <row r="567" spans="1:1">
      <c r="A567" s="113"/>
    </row>
    <row r="568" spans="1:1">
      <c r="A568" s="113"/>
    </row>
    <row r="569" spans="1:1">
      <c r="A569" s="113"/>
    </row>
    <row r="570" spans="1:1">
      <c r="A570" s="113"/>
    </row>
    <row r="571" spans="1:1">
      <c r="A571" s="113"/>
    </row>
    <row r="572" spans="1:1">
      <c r="A572" s="113"/>
    </row>
    <row r="573" spans="1:1">
      <c r="A573" s="113"/>
    </row>
    <row r="574" spans="1:1">
      <c r="A574" s="113"/>
    </row>
    <row r="575" spans="1:1">
      <c r="A575" s="113"/>
    </row>
    <row r="576" spans="1:1">
      <c r="A576" s="113"/>
    </row>
    <row r="577" spans="1:1">
      <c r="A577" s="113"/>
    </row>
    <row r="578" spans="1:1">
      <c r="A578" s="113"/>
    </row>
    <row r="579" spans="1:1">
      <c r="A579" s="113"/>
    </row>
    <row r="580" spans="1:1">
      <c r="A580" s="113"/>
    </row>
    <row r="581" spans="1:1">
      <c r="A581" s="113"/>
    </row>
    <row r="582" spans="1:1">
      <c r="A582" s="113"/>
    </row>
    <row r="583" spans="1:1">
      <c r="A583" s="113"/>
    </row>
    <row r="584" spans="1:1">
      <c r="A584" s="113"/>
    </row>
    <row r="585" spans="1:1">
      <c r="A585" s="113"/>
    </row>
    <row r="586" spans="1:1">
      <c r="A586" s="113"/>
    </row>
    <row r="587" spans="1:1">
      <c r="A587" s="113"/>
    </row>
    <row r="588" spans="1:1">
      <c r="A588" s="113"/>
    </row>
    <row r="589" spans="1:1">
      <c r="A589" s="113"/>
    </row>
    <row r="590" spans="1:1">
      <c r="A590" s="113"/>
    </row>
    <row r="591" spans="1:1">
      <c r="A591" s="113"/>
    </row>
    <row r="592" spans="1:1">
      <c r="A592" s="113"/>
    </row>
    <row r="593" spans="1:1">
      <c r="A593" s="113"/>
    </row>
    <row r="594" spans="1:1">
      <c r="A594" s="113"/>
    </row>
    <row r="595" spans="1:1">
      <c r="A595" s="113"/>
    </row>
    <row r="596" spans="1:1">
      <c r="A596" s="113"/>
    </row>
    <row r="597" spans="1:1">
      <c r="A597" s="113"/>
    </row>
    <row r="598" spans="1:1">
      <c r="A598" s="113"/>
    </row>
    <row r="599" spans="1:1">
      <c r="A599" s="113"/>
    </row>
    <row r="600" spans="1:1">
      <c r="A600" s="113"/>
    </row>
    <row r="601" spans="1:1">
      <c r="A601" s="113"/>
    </row>
    <row r="602" spans="1:1">
      <c r="A602" s="113"/>
    </row>
    <row r="603" spans="1:1">
      <c r="A603" s="113"/>
    </row>
    <row r="604" spans="1:1">
      <c r="A604" s="113"/>
    </row>
    <row r="605" spans="1:1">
      <c r="A605" s="113"/>
    </row>
    <row r="606" spans="1:1">
      <c r="A606" s="113"/>
    </row>
    <row r="607" spans="1:1">
      <c r="A607" s="113"/>
    </row>
    <row r="608" spans="1:1">
      <c r="A608" s="113"/>
    </row>
    <row r="609" spans="1:1">
      <c r="A609" s="113"/>
    </row>
    <row r="610" spans="1:1">
      <c r="A610" s="113"/>
    </row>
    <row r="611" spans="1:1">
      <c r="A611" s="113"/>
    </row>
    <row r="612" spans="1:1">
      <c r="A612" s="113"/>
    </row>
    <row r="613" spans="1:1">
      <c r="A613" s="113"/>
    </row>
    <row r="614" spans="1:1">
      <c r="A614" s="113"/>
    </row>
    <row r="615" spans="1:1">
      <c r="A615" s="113"/>
    </row>
    <row r="616" spans="1:1">
      <c r="A616" s="113"/>
    </row>
    <row r="617" spans="1:1">
      <c r="A617" s="113"/>
    </row>
    <row r="618" spans="1:1">
      <c r="A618" s="113"/>
    </row>
    <row r="619" spans="1:1">
      <c r="A619" s="113"/>
    </row>
    <row r="620" spans="1:1">
      <c r="A620" s="113"/>
    </row>
    <row r="621" spans="1:1">
      <c r="A621" s="113"/>
    </row>
    <row r="622" spans="1:1">
      <c r="A622" s="113"/>
    </row>
    <row r="623" spans="1:1">
      <c r="A623" s="113"/>
    </row>
    <row r="624" spans="1:1">
      <c r="A624" s="113"/>
    </row>
    <row r="625" spans="1:1">
      <c r="A625" s="113"/>
    </row>
    <row r="626" spans="1:1">
      <c r="A626" s="113"/>
    </row>
    <row r="627" spans="1:1">
      <c r="A627" s="113"/>
    </row>
    <row r="628" spans="1:1">
      <c r="A628" s="113"/>
    </row>
    <row r="629" spans="1:1">
      <c r="A629" s="113"/>
    </row>
    <row r="630" spans="1:1">
      <c r="A630" s="113"/>
    </row>
    <row r="631" spans="1:1">
      <c r="A631" s="113"/>
    </row>
    <row r="632" spans="1:1">
      <c r="A632" s="113"/>
    </row>
    <row r="633" spans="1:1">
      <c r="A633" s="113"/>
    </row>
    <row r="634" spans="1:1">
      <c r="A634" s="113"/>
    </row>
    <row r="635" spans="1:1">
      <c r="A635" s="113"/>
    </row>
    <row r="636" spans="1:1">
      <c r="A636" s="113"/>
    </row>
    <row r="637" spans="1:1">
      <c r="A637" s="113"/>
    </row>
    <row r="638" spans="1:1">
      <c r="A638" s="113"/>
    </row>
    <row r="639" spans="1:1">
      <c r="A639" s="113"/>
    </row>
    <row r="640" spans="1:1">
      <c r="A640" s="113"/>
    </row>
    <row r="641" spans="1:1">
      <c r="A641" s="113"/>
    </row>
    <row r="642" spans="1:1">
      <c r="A642" s="113"/>
    </row>
    <row r="643" spans="1:1">
      <c r="A643" s="113"/>
    </row>
    <row r="644" spans="1:1">
      <c r="A644" s="113"/>
    </row>
    <row r="645" spans="1:1">
      <c r="A645" s="113"/>
    </row>
    <row r="646" spans="1:1">
      <c r="A646" s="113"/>
    </row>
    <row r="647" spans="1:1">
      <c r="A647" s="113"/>
    </row>
    <row r="648" spans="1:1">
      <c r="A648" s="113"/>
    </row>
    <row r="649" spans="1:1">
      <c r="A649" s="113"/>
    </row>
    <row r="650" spans="1:1">
      <c r="A650" s="113"/>
    </row>
    <row r="651" spans="1:1">
      <c r="A651" s="113"/>
    </row>
    <row r="652" spans="1:1">
      <c r="A652" s="113"/>
    </row>
    <row r="653" spans="1:1">
      <c r="A653" s="113"/>
    </row>
    <row r="654" spans="1:1">
      <c r="A654" s="113"/>
    </row>
    <row r="655" spans="1:1">
      <c r="A655" s="113"/>
    </row>
    <row r="656" spans="1:1">
      <c r="A656" s="113"/>
    </row>
    <row r="657" spans="1:1">
      <c r="A657" s="113"/>
    </row>
    <row r="658" spans="1:1">
      <c r="A658" s="113"/>
    </row>
    <row r="659" spans="1:1">
      <c r="A659" s="113"/>
    </row>
    <row r="660" spans="1:1">
      <c r="A660" s="113"/>
    </row>
    <row r="661" spans="1:1">
      <c r="A661" s="113"/>
    </row>
    <row r="662" spans="1:1">
      <c r="A662" s="113"/>
    </row>
    <row r="663" spans="1:1">
      <c r="A663" s="113"/>
    </row>
    <row r="664" spans="1:1">
      <c r="A664" s="113"/>
    </row>
    <row r="665" spans="1:1">
      <c r="A665" s="113"/>
    </row>
    <row r="666" spans="1:1">
      <c r="A666" s="113"/>
    </row>
    <row r="667" spans="1:1">
      <c r="A667" s="113"/>
    </row>
    <row r="668" spans="1:1">
      <c r="A668" s="113"/>
    </row>
    <row r="669" spans="1:1">
      <c r="A669" s="113"/>
    </row>
    <row r="670" spans="1:1">
      <c r="A670" s="113"/>
    </row>
    <row r="671" spans="1:1">
      <c r="A671" s="113"/>
    </row>
    <row r="672" spans="1:1">
      <c r="A672" s="113"/>
    </row>
    <row r="673" spans="1:1">
      <c r="A673" s="113"/>
    </row>
    <row r="674" spans="1:1">
      <c r="A674" s="113"/>
    </row>
    <row r="675" spans="1:1">
      <c r="A675" s="113"/>
    </row>
    <row r="676" spans="1:1">
      <c r="A676" s="113"/>
    </row>
    <row r="677" spans="1:1">
      <c r="A677" s="113"/>
    </row>
    <row r="678" spans="1:1">
      <c r="A678" s="113"/>
    </row>
    <row r="679" spans="1:1">
      <c r="A679" s="113"/>
    </row>
    <row r="680" spans="1:1">
      <c r="A680" s="113"/>
    </row>
    <row r="681" spans="1:1">
      <c r="A681" s="113"/>
    </row>
    <row r="682" spans="1:1">
      <c r="A682" s="113"/>
    </row>
    <row r="683" spans="1:1">
      <c r="A683" s="113"/>
    </row>
    <row r="684" spans="1:1">
      <c r="A684" s="113"/>
    </row>
    <row r="685" spans="1:1">
      <c r="A685" s="113"/>
    </row>
    <row r="686" spans="1:1">
      <c r="A686" s="113"/>
    </row>
    <row r="687" spans="1:1">
      <c r="A687" s="113"/>
    </row>
    <row r="688" spans="1:1">
      <c r="A688" s="113"/>
    </row>
    <row r="689" spans="1:1">
      <c r="A689" s="113"/>
    </row>
    <row r="690" spans="1:1">
      <c r="A690" s="113"/>
    </row>
    <row r="691" spans="1:1">
      <c r="A691" s="113"/>
    </row>
    <row r="692" spans="1:1">
      <c r="A692" s="113"/>
    </row>
    <row r="693" spans="1:1">
      <c r="A693" s="113"/>
    </row>
    <row r="694" spans="1:1">
      <c r="A694" s="113"/>
    </row>
    <row r="695" spans="1:1">
      <c r="A695" s="113"/>
    </row>
    <row r="696" spans="1:1">
      <c r="A696" s="113"/>
    </row>
    <row r="697" spans="1:1">
      <c r="A697" s="113"/>
    </row>
    <row r="698" spans="1:1">
      <c r="A698" s="113"/>
    </row>
    <row r="699" spans="1:1">
      <c r="A699" s="113"/>
    </row>
    <row r="700" spans="1:1">
      <c r="A700" s="113"/>
    </row>
    <row r="701" spans="1:1">
      <c r="A701" s="113"/>
    </row>
    <row r="702" spans="1:1" ht="45.75" customHeight="1">
      <c r="A702" s="113"/>
    </row>
    <row r="703" spans="1:1">
      <c r="A703" s="113"/>
    </row>
    <row r="704" spans="1:1">
      <c r="A704" s="113"/>
    </row>
    <row r="705" spans="1:1">
      <c r="A705" s="113"/>
    </row>
    <row r="706" spans="1:1">
      <c r="A706" s="113"/>
    </row>
    <row r="707" spans="1:1">
      <c r="A707" s="113"/>
    </row>
    <row r="708" spans="1:1">
      <c r="A708" s="113"/>
    </row>
    <row r="709" spans="1:1">
      <c r="A709" s="113"/>
    </row>
    <row r="710" spans="1:1">
      <c r="A710" s="113"/>
    </row>
    <row r="711" spans="1:1">
      <c r="A711" s="113"/>
    </row>
    <row r="712" spans="1:1">
      <c r="A712" s="113"/>
    </row>
    <row r="713" spans="1:1">
      <c r="A713" s="113"/>
    </row>
    <row r="714" spans="1:1">
      <c r="A714" s="113"/>
    </row>
    <row r="715" spans="1:1">
      <c r="A715" s="113"/>
    </row>
    <row r="716" spans="1:1">
      <c r="A716" s="113"/>
    </row>
    <row r="717" spans="1:1">
      <c r="A717" s="113"/>
    </row>
    <row r="718" spans="1:1">
      <c r="A718" s="113"/>
    </row>
    <row r="719" spans="1:1">
      <c r="A719" s="113"/>
    </row>
    <row r="720" spans="1:1">
      <c r="A720" s="113"/>
    </row>
    <row r="721" spans="1:1">
      <c r="A721" s="113"/>
    </row>
    <row r="722" spans="1:1">
      <c r="A722" s="113"/>
    </row>
    <row r="723" spans="1:1">
      <c r="A723" s="113"/>
    </row>
    <row r="724" spans="1:1">
      <c r="A724" s="113"/>
    </row>
    <row r="725" spans="1:1">
      <c r="A725" s="113"/>
    </row>
    <row r="726" spans="1:1" ht="13.5" customHeight="1">
      <c r="A726" s="113"/>
    </row>
    <row r="727" spans="1:1">
      <c r="A727" s="113"/>
    </row>
    <row r="728" spans="1:1">
      <c r="A728" s="113"/>
    </row>
    <row r="729" spans="1:1">
      <c r="A729" s="113"/>
    </row>
    <row r="730" spans="1:1">
      <c r="A730" s="113"/>
    </row>
    <row r="731" spans="1:1">
      <c r="A731" s="113"/>
    </row>
    <row r="732" spans="1:1">
      <c r="A732" s="113"/>
    </row>
    <row r="733" spans="1:1">
      <c r="A733" s="113"/>
    </row>
    <row r="734" spans="1:1">
      <c r="A734" s="113"/>
    </row>
    <row r="735" spans="1:1">
      <c r="A735" s="113"/>
    </row>
    <row r="736" spans="1:1">
      <c r="A736" s="113"/>
    </row>
    <row r="737" spans="1:1">
      <c r="A737" s="113"/>
    </row>
    <row r="738" spans="1:1">
      <c r="A738" s="113"/>
    </row>
    <row r="739" spans="1:1">
      <c r="A739" s="113"/>
    </row>
    <row r="740" spans="1:1">
      <c r="A740" s="113"/>
    </row>
    <row r="741" spans="1:1">
      <c r="A741" s="113"/>
    </row>
    <row r="742" spans="1:1">
      <c r="A742" s="113"/>
    </row>
    <row r="743" spans="1:1">
      <c r="A743" s="113"/>
    </row>
    <row r="744" spans="1:1">
      <c r="A744" s="113"/>
    </row>
    <row r="745" spans="1:1">
      <c r="A745" s="113"/>
    </row>
    <row r="746" spans="1:1">
      <c r="A746" s="113"/>
    </row>
    <row r="747" spans="1:1">
      <c r="A747" s="113"/>
    </row>
    <row r="748" spans="1:1">
      <c r="A748" s="113"/>
    </row>
    <row r="749" spans="1:1">
      <c r="A749" s="113"/>
    </row>
    <row r="750" spans="1:1">
      <c r="A750" s="113"/>
    </row>
    <row r="751" spans="1:1">
      <c r="A751" s="113"/>
    </row>
    <row r="752" spans="1:1">
      <c r="A752" s="113"/>
    </row>
    <row r="753" spans="1:1">
      <c r="A753" s="113"/>
    </row>
    <row r="754" spans="1:1">
      <c r="A754" s="113"/>
    </row>
    <row r="755" spans="1:1">
      <c r="A755" s="113"/>
    </row>
    <row r="756" spans="1:1">
      <c r="A756" s="113"/>
    </row>
    <row r="757" spans="1:1">
      <c r="A757" s="113"/>
    </row>
    <row r="758" spans="1:1">
      <c r="A758" s="113"/>
    </row>
    <row r="759" spans="1:1">
      <c r="A759" s="113"/>
    </row>
    <row r="760" spans="1:1">
      <c r="A760" s="113"/>
    </row>
    <row r="761" spans="1:1">
      <c r="A761" s="113"/>
    </row>
    <row r="762" spans="1:1">
      <c r="A762" s="113"/>
    </row>
    <row r="763" spans="1:1">
      <c r="A763" s="113"/>
    </row>
    <row r="764" spans="1:1">
      <c r="A764" s="113"/>
    </row>
    <row r="765" spans="1:1">
      <c r="A765" s="113"/>
    </row>
    <row r="766" spans="1:1">
      <c r="A766" s="113"/>
    </row>
    <row r="767" spans="1:1">
      <c r="A767" s="113"/>
    </row>
    <row r="768" spans="1:1">
      <c r="A768" s="113"/>
    </row>
    <row r="769" spans="1:1">
      <c r="A769" s="113"/>
    </row>
    <row r="770" spans="1:1">
      <c r="A770" s="113"/>
    </row>
    <row r="771" spans="1:1">
      <c r="A771" s="113"/>
    </row>
    <row r="772" spans="1:1">
      <c r="A772" s="114"/>
    </row>
    <row r="773" spans="1:1">
      <c r="A773" s="97"/>
    </row>
    <row r="774" spans="1:1">
      <c r="A774" s="97"/>
    </row>
    <row r="775" spans="1:1">
      <c r="A775" s="97"/>
    </row>
    <row r="776" spans="1:1">
      <c r="A776" s="97"/>
    </row>
    <row r="777" spans="1:1">
      <c r="A777" s="97"/>
    </row>
    <row r="778" spans="1:1">
      <c r="A778" s="97"/>
    </row>
    <row r="779" spans="1:1">
      <c r="A779" s="97"/>
    </row>
    <row r="780" spans="1:1">
      <c r="A780" s="97"/>
    </row>
    <row r="781" spans="1:1">
      <c r="A781" s="97"/>
    </row>
    <row r="782" spans="1:1">
      <c r="A782" s="97"/>
    </row>
    <row r="783" spans="1:1">
      <c r="A783" s="97"/>
    </row>
    <row r="784" spans="1:1">
      <c r="A784" s="97"/>
    </row>
    <row r="785" spans="1:1">
      <c r="A785" s="97"/>
    </row>
    <row r="786" spans="1:1">
      <c r="A786" s="97"/>
    </row>
    <row r="787" spans="1:1">
      <c r="A787" s="97"/>
    </row>
    <row r="788" spans="1:1">
      <c r="A788" s="97"/>
    </row>
    <row r="789" spans="1:1">
      <c r="A789" s="97"/>
    </row>
    <row r="790" spans="1:1">
      <c r="A790" s="97"/>
    </row>
    <row r="791" spans="1:1">
      <c r="A791" s="97"/>
    </row>
    <row r="792" spans="1:1">
      <c r="A792" s="97"/>
    </row>
    <row r="793" spans="1:1">
      <c r="A793" s="97"/>
    </row>
    <row r="794" spans="1:1">
      <c r="A794" s="97"/>
    </row>
    <row r="795" spans="1:1">
      <c r="A795" s="97"/>
    </row>
    <row r="796" spans="1:1">
      <c r="A796" s="97"/>
    </row>
    <row r="797" spans="1:1">
      <c r="A797" s="97"/>
    </row>
    <row r="798" spans="1:1">
      <c r="A798" s="97"/>
    </row>
    <row r="799" spans="1:1">
      <c r="A799" s="97"/>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F PER-001</vt:lpstr>
      <vt:lpstr>HOJA RESUMEN</vt:lpstr>
      <vt:lpstr>Instructivo de dilig.</vt:lpstr>
      <vt:lpstr>Preevaluación</vt:lpstr>
      <vt:lpstr>Tabla CIIU</vt:lpstr>
      <vt:lpstr>'F PER-001'!Área_de_impresión</vt:lpstr>
      <vt:lpstr>'F PER-001'!Títulos_a_imprimir</vt:lpstr>
    </vt:vector>
  </TitlesOfParts>
  <Company>ARD Inc Sucursal Colombia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Luis.Gomez</dc:creator>
  <cp:lastModifiedBy>Victor</cp:lastModifiedBy>
  <cp:lastPrinted>2017-05-12T22:05:11Z</cp:lastPrinted>
  <dcterms:created xsi:type="dcterms:W3CDTF">2007-01-29T14:41:53Z</dcterms:created>
  <dcterms:modified xsi:type="dcterms:W3CDTF">2018-05-18T15:35:41Z</dcterms:modified>
</cp:coreProperties>
</file>